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93" i="1"/>
  <c r="H86"/>
  <c r="H85"/>
  <c r="H84"/>
  <c r="H83"/>
  <c r="H82"/>
  <c r="H81"/>
  <c r="H80"/>
  <c r="H79"/>
  <c r="H78"/>
  <c r="H77"/>
  <c r="H76"/>
  <c r="H75"/>
  <c r="H74"/>
  <c r="H73"/>
  <c r="H72"/>
  <c r="H69"/>
  <c r="H68"/>
  <c r="H66"/>
  <c r="H65"/>
  <c r="H64"/>
  <c r="H62"/>
  <c r="K61"/>
  <c r="H61"/>
  <c r="H59"/>
  <c r="H52"/>
  <c r="H50"/>
  <c r="H49"/>
  <c r="H36"/>
  <c r="H35"/>
  <c r="H34"/>
  <c r="H39" s="1"/>
  <c r="F24"/>
  <c r="H24" s="1"/>
</calcChain>
</file>

<file path=xl/sharedStrings.xml><?xml version="1.0" encoding="utf-8"?>
<sst xmlns="http://schemas.openxmlformats.org/spreadsheetml/2006/main" count="116" uniqueCount="110">
  <si>
    <t>Отчет ООО "Благоустроенный город-1"</t>
  </si>
  <si>
    <t xml:space="preserve"> об исполнении договора управления жилым домом №5 по ул.Набережная.</t>
  </si>
  <si>
    <t xml:space="preserve">за период: 2016 г. </t>
  </si>
  <si>
    <t xml:space="preserve">Адрес дома - Набережная 5 </t>
  </si>
  <si>
    <r>
      <t xml:space="preserve">Тариф на содержание и текущий ремонт общего имущества, утвержденный постановлением Администрации г. Курчатова №741 от 18.05.2016 г.  и общим собранием собственников:            </t>
    </r>
    <r>
      <rPr>
        <b/>
        <sz val="11"/>
        <rFont val="Arial"/>
        <family val="2"/>
        <charset val="204"/>
      </rPr>
      <t>16,42 руб/м²,</t>
    </r>
  </si>
  <si>
    <t>Принят в управление - ноябрь 2008 г.</t>
  </si>
  <si>
    <t>Общая площадь дома - 4749 кв. м</t>
  </si>
  <si>
    <t>Общая площадь квартир -3720 кв.м.</t>
  </si>
  <si>
    <t>Количество этажей - 9</t>
  </si>
  <si>
    <t>в т.ч:</t>
  </si>
  <si>
    <t>Количество подъездов - 2</t>
  </si>
  <si>
    <t>Количество квартир - 72</t>
  </si>
  <si>
    <t xml:space="preserve"> - текущий ремонт </t>
  </si>
  <si>
    <t>1,49 руб/м²</t>
  </si>
  <si>
    <t>Площадь подъезда - 594 кв. м</t>
  </si>
  <si>
    <t xml:space="preserve"> - вывоз ТБО </t>
  </si>
  <si>
    <t>1,55 руб/м²</t>
  </si>
  <si>
    <t>Площадь подвала - 512,6 кв. м</t>
  </si>
  <si>
    <t xml:space="preserve"> - утилизация ТБО </t>
  </si>
  <si>
    <t>0,63 руб/м²</t>
  </si>
  <si>
    <t>Площадь кровли - 545,2 кв. м</t>
  </si>
  <si>
    <t xml:space="preserve"> - содержание лифтов </t>
  </si>
  <si>
    <t>2,91 руб/м²</t>
  </si>
  <si>
    <t>Площадь газона - 298 кв. м</t>
  </si>
  <si>
    <t xml:space="preserve"> - содержание </t>
  </si>
  <si>
    <t>9,84 руб/м²</t>
  </si>
  <si>
    <t>В таблице №1 приведено движение денежных средств по статье текущий ремонт  по лицевому счету дома №5 по ул.Набережная за 2016г.</t>
  </si>
  <si>
    <t>Движение денежных средств по статье текущий ремонт за 2016г.</t>
  </si>
  <si>
    <t>Таблица №1</t>
  </si>
  <si>
    <t>Остаток денежных средств на лицевом счете дома по статье текущий ремонт на начало периода, руб.</t>
  </si>
  <si>
    <t>Начислено по статье текущий ремонт, руб.</t>
  </si>
  <si>
    <t>Собрано по статье текущий ремонт, руб.</t>
  </si>
  <si>
    <t>Дополнительные доходы ( реклама в лифте,размещение оборудования сотовой связи),руб.</t>
  </si>
  <si>
    <t>Долг населения,руб.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</si>
  <si>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</si>
  <si>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</si>
  <si>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 xml:space="preserve">В 2016 году были произведены следующие виды работ по текущему ремонту </t>
  </si>
  <si>
    <t xml:space="preserve">а также работы по программе энергосбержения (Таблица №2). </t>
  </si>
  <si>
    <t xml:space="preserve">Все работы по текущему ремонту утверждены и подписаны советом МКД, </t>
  </si>
  <si>
    <t>полномочия которого установлены решением общего собрания собственников МКД.</t>
  </si>
  <si>
    <t>Состав работ по текущему ремонту</t>
  </si>
  <si>
    <t>Таблица №2</t>
  </si>
  <si>
    <t>Адрес</t>
  </si>
  <si>
    <t>Содержание выполненных работ</t>
  </si>
  <si>
    <t>Сумма,руб.</t>
  </si>
  <si>
    <t>ул.Набережная д.5</t>
  </si>
  <si>
    <t>Замена автоматических выключателей,светильников</t>
  </si>
  <si>
    <t>Ремонт подъезда</t>
  </si>
  <si>
    <t>Смена вентилей,сгонов у труб-дов,полиэт.канал.труб,заглушек</t>
  </si>
  <si>
    <t>Смена загрузочного клапана</t>
  </si>
  <si>
    <t>Замена электросчетчика,трансформатора</t>
  </si>
  <si>
    <t>Содержание выполненных работ по программе энергосбержения</t>
  </si>
  <si>
    <t>Смена светильников</t>
  </si>
  <si>
    <t>Заделка межпанельных швов</t>
  </si>
  <si>
    <t>В ходе плановых осмотров, а также на основании обращений собственников помещений жилого дома №5 по ул.Набережная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</si>
  <si>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</si>
  <si>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</si>
  <si>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Замена электрооборудования (эл.лампы)</t>
  </si>
  <si>
    <t>Дератизация, дезинфекция мест общего пользования</t>
  </si>
  <si>
    <t>Промывка системы отопления и водоотведение</t>
  </si>
  <si>
    <t>Нормативная численность обслуживающего персонала  - 1,46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</si>
  <si>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</si>
  <si>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</si>
  <si>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</si>
  <si>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</si>
  <si>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</si>
  <si>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</si>
  <si>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</si>
  <si>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</si>
  <si>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</t>
  </si>
  <si>
    <t>ремонт электрооборудования</t>
  </si>
  <si>
    <r>
      <t>ремонт общестроительный</t>
    </r>
    <r>
      <rPr>
        <sz val="10"/>
        <rFont val="Arial"/>
        <family val="2"/>
        <charset val="204"/>
      </rPr>
      <t xml:space="preserve"> (клапан)</t>
    </r>
  </si>
  <si>
    <t>ремонт сантехнический</t>
  </si>
  <si>
    <t>содержание(лампы)</t>
  </si>
  <si>
    <t>ремонт подъезда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</si>
  <si>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</si>
  <si>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</si>
  <si>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</si>
  <si>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ООО  "Радуга"</t>
  </si>
  <si>
    <t>ООО фирма "Курсклифт"</t>
  </si>
  <si>
    <t>Финанс-Аити (бухгалтерские услуги)</t>
  </si>
  <si>
    <t>ИП Догодаев (доставка материалов)</t>
  </si>
  <si>
    <t>Услуги АДС</t>
  </si>
  <si>
    <t>Услуги по вывозу и утилизации ТБО</t>
  </si>
  <si>
    <t>Автотранспорт (ЗИЛ - перевозка крупногабаритных материалов от жилых домов)</t>
  </si>
  <si>
    <t>Услуги ЕИРКЦ</t>
  </si>
  <si>
    <t>Техническое обслуживание и ремонт лифтов ООО "Гранит"</t>
  </si>
  <si>
    <t>Тех. освидетельствование , страхование лифтов</t>
  </si>
  <si>
    <t>Сервисно-техническое обслуживание общедомовых приборов учёта</t>
  </si>
  <si>
    <t>Аренда производственных помещений под ЖЭУ</t>
  </si>
  <si>
    <t>Охрана труда</t>
  </si>
  <si>
    <t>Заработная плата</t>
  </si>
  <si>
    <t>Начисления на з/пл (20,2%)</t>
  </si>
  <si>
    <t>Налоги</t>
  </si>
  <si>
    <t xml:space="preserve">Прочие </t>
  </si>
  <si>
    <t>Доходы полученные от размещения рекламы и предоставления места под аренду в многоквартирном доме №5 по ул.Набережная представлены в таблице №5</t>
  </si>
  <si>
    <t>Средства за аренду</t>
  </si>
  <si>
    <t>Таблица №5</t>
  </si>
  <si>
    <t>ООО "Империал"</t>
  </si>
  <si>
    <t>ООО "Лифтборт"</t>
  </si>
  <si>
    <t xml:space="preserve">ИП Шишкин </t>
  </si>
  <si>
    <t xml:space="preserve">Ростелеком </t>
  </si>
  <si>
    <t>Итого</t>
  </si>
  <si>
    <t xml:space="preserve">Приоритеты работы ООО «Благоустроенный город-1»:
- четкие договорные отношения;
- высокий профессионализм сотрудников;
-регламентированный порядок предоставления услуг и их фиксированная цена;
-экономия на платежах за счет применения эффективных методов эксплуатации;
</t>
  </si>
  <si>
    <t>ООО «Благоустроенный город-1» благодарит собственников помещений многоквартирного дома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</si>
  <si>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город-1"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</si>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</sst>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10"/>
      <name val="Arial Cyr"/>
      <charset val="204"/>
    </font>
    <font>
      <sz val="11"/>
      <color theme="1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left"/>
    </xf>
    <xf numFmtId="0" fontId="23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 applyAlignment="1">
      <alignment wrapText="1"/>
    </xf>
    <xf numFmtId="0" fontId="4" fillId="0" borderId="0" xfId="1" applyFont="1" applyAlignment="1"/>
    <xf numFmtId="0" fontId="4" fillId="0" borderId="0" xfId="1" applyFont="1" applyAlignment="1">
      <alignment horizontal="left" wrapText="1"/>
    </xf>
    <xf numFmtId="0" fontId="4" fillId="0" borderId="0" xfId="1" applyFont="1" applyAlignment="1">
      <alignment wrapText="1"/>
    </xf>
    <xf numFmtId="0" fontId="6" fillId="0" borderId="0" xfId="0" applyFont="1"/>
    <xf numFmtId="0" fontId="4" fillId="0" borderId="0" xfId="1" applyFont="1" applyAlignment="1">
      <alignment horizontal="left" wrapText="1"/>
    </xf>
    <xf numFmtId="0" fontId="7" fillId="0" borderId="0" xfId="1" applyFont="1" applyAlignment="1"/>
    <xf numFmtId="0" fontId="8" fillId="0" borderId="0" xfId="1" applyFont="1" applyAlignment="1"/>
    <xf numFmtId="0" fontId="7" fillId="0" borderId="0" xfId="1" applyFont="1">
      <alignment horizontal="left"/>
    </xf>
    <xf numFmtId="0" fontId="9" fillId="0" borderId="0" xfId="0" applyFont="1"/>
    <xf numFmtId="0" fontId="10" fillId="0" borderId="0" xfId="1" applyFo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/>
    <xf numFmtId="0" fontId="11" fillId="0" borderId="0" xfId="1" applyFont="1">
      <alignment horizontal="left"/>
    </xf>
    <xf numFmtId="0" fontId="11" fillId="0" borderId="0" xfId="1" applyFont="1">
      <alignment horizontal="left"/>
    </xf>
    <xf numFmtId="0" fontId="12" fillId="0" borderId="0" xfId="1" applyFont="1">
      <alignment horizontal="left"/>
    </xf>
    <xf numFmtId="0" fontId="12" fillId="0" borderId="0" xfId="1" applyFont="1">
      <alignment horizontal="left"/>
    </xf>
    <xf numFmtId="0" fontId="13" fillId="0" borderId="0" xfId="0" applyFont="1"/>
    <xf numFmtId="0" fontId="14" fillId="0" borderId="1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0" fillId="0" borderId="6" xfId="0" applyBorder="1"/>
    <xf numFmtId="0" fontId="15" fillId="0" borderId="5" xfId="0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0" fillId="0" borderId="9" xfId="0" applyBorder="1"/>
    <xf numFmtId="0" fontId="15" fillId="0" borderId="7" xfId="0" applyFont="1" applyBorder="1" applyAlignment="1">
      <alignment horizontal="center" vertical="center" wrapText="1"/>
    </xf>
    <xf numFmtId="2" fontId="4" fillId="0" borderId="10" xfId="1" applyNumberFormat="1" applyFont="1" applyBorder="1" applyAlignment="1">
      <alignment horizontal="center" vertical="center"/>
    </xf>
    <xf numFmtId="2" fontId="4" fillId="0" borderId="11" xfId="1" applyNumberFormat="1" applyFont="1" applyBorder="1" applyAlignment="1">
      <alignment horizontal="center" vertical="center"/>
    </xf>
    <xf numFmtId="2" fontId="4" fillId="0" borderId="10" xfId="1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4" fillId="0" borderId="0" xfId="1" applyFont="1">
      <alignment horizontal="left"/>
    </xf>
    <xf numFmtId="0" fontId="11" fillId="0" borderId="0" xfId="1" applyFont="1" applyAlignment="1">
      <alignment horizontal="left"/>
    </xf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/>
    <xf numFmtId="0" fontId="0" fillId="0" borderId="0" xfId="0" applyBorder="1"/>
    <xf numFmtId="0" fontId="16" fillId="0" borderId="0" xfId="1" applyFont="1" applyBorder="1">
      <alignment horizontal="left"/>
    </xf>
    <xf numFmtId="0" fontId="1" fillId="0" borderId="0" xfId="1" applyBorder="1">
      <alignment horizontal="left"/>
    </xf>
    <xf numFmtId="0" fontId="12" fillId="0" borderId="0" xfId="1" applyFont="1" applyBorder="1" applyAlignment="1">
      <alignment horizontal="right"/>
    </xf>
    <xf numFmtId="0" fontId="1" fillId="0" borderId="0" xfId="1" applyBorder="1">
      <alignment horizontal="left"/>
    </xf>
    <xf numFmtId="0" fontId="12" fillId="0" borderId="0" xfId="1" applyFont="1" applyBorder="1">
      <alignment horizontal="left"/>
    </xf>
    <xf numFmtId="0" fontId="12" fillId="0" borderId="0" xfId="1" applyFont="1" applyBorder="1">
      <alignment horizontal="left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4" fillId="0" borderId="10" xfId="1" applyFont="1" applyBorder="1" applyAlignment="1"/>
    <xf numFmtId="0" fontId="4" fillId="0" borderId="11" xfId="1" applyFont="1" applyBorder="1" applyAlignment="1"/>
    <xf numFmtId="1" fontId="4" fillId="0" borderId="3" xfId="1" applyNumberFormat="1" applyFont="1" applyBorder="1" applyAlignment="1">
      <alignment horizontal="right"/>
    </xf>
    <xf numFmtId="0" fontId="5" fillId="0" borderId="10" xfId="1" applyFont="1" applyBorder="1" applyAlignment="1"/>
    <xf numFmtId="0" fontId="5" fillId="0" borderId="11" xfId="1" applyFont="1" applyBorder="1" applyAlignment="1"/>
    <xf numFmtId="1" fontId="5" fillId="0" borderId="3" xfId="1" applyNumberFormat="1" applyFont="1" applyBorder="1" applyAlignment="1">
      <alignment horizontal="right"/>
    </xf>
    <xf numFmtId="0" fontId="5" fillId="0" borderId="12" xfId="1" applyFont="1" applyBorder="1" applyAlignment="1">
      <alignment horizontal="center" vertical="center"/>
    </xf>
    <xf numFmtId="0" fontId="14" fillId="0" borderId="0" xfId="1" applyFont="1">
      <alignment horizontal="left"/>
    </xf>
    <xf numFmtId="0" fontId="14" fillId="0" borderId="0" xfId="1" applyFont="1" applyAlignment="1"/>
    <xf numFmtId="0" fontId="10" fillId="0" borderId="0" xfId="1" applyFont="1" applyAlignment="1">
      <alignment horizontal="center" wrapText="1"/>
    </xf>
    <xf numFmtId="0" fontId="10" fillId="0" borderId="0" xfId="1" applyFont="1" applyAlignment="1">
      <alignment wrapText="1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1" fontId="4" fillId="0" borderId="10" xfId="1" applyNumberFormat="1" applyFont="1" applyBorder="1" applyAlignment="1">
      <alignment horizontal="left" wrapText="1"/>
    </xf>
    <xf numFmtId="1" fontId="4" fillId="0" borderId="11" xfId="1" applyNumberFormat="1" applyFont="1" applyBorder="1" applyAlignment="1">
      <alignment horizontal="left" wrapText="1"/>
    </xf>
    <xf numFmtId="1" fontId="4" fillId="0" borderId="12" xfId="1" applyNumberFormat="1" applyFont="1" applyBorder="1" applyAlignment="1">
      <alignment horizontal="left" wrapText="1"/>
    </xf>
    <xf numFmtId="0" fontId="4" fillId="0" borderId="11" xfId="1" applyFont="1" applyBorder="1" applyAlignment="1">
      <alignment horizontal="left"/>
    </xf>
    <xf numFmtId="0" fontId="4" fillId="0" borderId="12" xfId="1" applyFont="1" applyBorder="1" applyAlignment="1">
      <alignment horizontal="left"/>
    </xf>
    <xf numFmtId="1" fontId="4" fillId="0" borderId="10" xfId="1" applyNumberFormat="1" applyFont="1" applyBorder="1" applyAlignment="1">
      <alignment horizontal="left"/>
    </xf>
    <xf numFmtId="1" fontId="4" fillId="0" borderId="11" xfId="1" applyNumberFormat="1" applyFont="1" applyBorder="1" applyAlignment="1">
      <alignment horizontal="left"/>
    </xf>
    <xf numFmtId="1" fontId="4" fillId="0" borderId="12" xfId="1" applyNumberFormat="1" applyFont="1" applyBorder="1" applyAlignment="1">
      <alignment horizontal="left"/>
    </xf>
    <xf numFmtId="1" fontId="4" fillId="0" borderId="3" xfId="1" applyNumberFormat="1" applyFont="1" applyBorder="1" applyAlignment="1"/>
    <xf numFmtId="0" fontId="5" fillId="0" borderId="0" xfId="1" applyFont="1" applyBorder="1" applyAlignment="1">
      <alignment horizontal="center" vertical="center" wrapText="1"/>
    </xf>
    <xf numFmtId="1" fontId="4" fillId="0" borderId="0" xfId="1" applyNumberFormat="1" applyFont="1" applyBorder="1" applyAlignment="1">
      <alignment horizontal="left"/>
    </xf>
    <xf numFmtId="0" fontId="14" fillId="0" borderId="0" xfId="1" applyFont="1" applyBorder="1" applyAlignment="1"/>
    <xf numFmtId="0" fontId="17" fillId="0" borderId="0" xfId="1" applyFont="1" applyAlignment="1"/>
    <xf numFmtId="0" fontId="18" fillId="0" borderId="0" xfId="1" applyFont="1" applyAlignment="1">
      <alignment horizontal="left" wrapText="1"/>
    </xf>
    <xf numFmtId="0" fontId="18" fillId="0" borderId="0" xfId="1" applyFont="1" applyAlignment="1">
      <alignment wrapText="1"/>
    </xf>
    <xf numFmtId="0" fontId="10" fillId="0" borderId="0" xfId="1" applyFont="1" applyAlignment="1">
      <alignment horizontal="center"/>
    </xf>
    <xf numFmtId="0" fontId="11" fillId="0" borderId="8" xfId="1" applyFont="1" applyBorder="1" applyAlignment="1">
      <alignment horizontal="left"/>
    </xf>
    <xf numFmtId="0" fontId="11" fillId="0" borderId="13" xfId="1" applyFont="1" applyBorder="1" applyAlignment="1">
      <alignment horizontal="left"/>
    </xf>
    <xf numFmtId="1" fontId="10" fillId="0" borderId="3" xfId="1" applyNumberFormat="1" applyFont="1" applyBorder="1" applyAlignment="1">
      <alignment horizontal="center"/>
    </xf>
    <xf numFmtId="1" fontId="10" fillId="0" borderId="0" xfId="1" applyNumberFormat="1" applyFont="1" applyBorder="1" applyAlignment="1"/>
    <xf numFmtId="0" fontId="4" fillId="0" borderId="3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1" fontId="4" fillId="0" borderId="3" xfId="1" applyNumberFormat="1" applyFont="1" applyBorder="1" applyAlignment="1">
      <alignment horizontal="center"/>
    </xf>
    <xf numFmtId="0" fontId="11" fillId="0" borderId="0" xfId="1" applyFont="1" applyBorder="1">
      <alignment horizontal="left"/>
    </xf>
    <xf numFmtId="0" fontId="4" fillId="0" borderId="9" xfId="1" applyFont="1" applyBorder="1" applyAlignment="1">
      <alignment horizontal="center"/>
    </xf>
    <xf numFmtId="1" fontId="5" fillId="0" borderId="3" xfId="1" applyNumberFormat="1" applyFont="1" applyBorder="1" applyAlignment="1"/>
    <xf numFmtId="1" fontId="4" fillId="0" borderId="0" xfId="1" applyNumberFormat="1" applyFont="1" applyBorder="1" applyAlignment="1"/>
    <xf numFmtId="0" fontId="19" fillId="0" borderId="10" xfId="1" applyNumberFormat="1" applyFont="1" applyBorder="1" applyAlignment="1">
      <alignment horizontal="left" wrapText="1"/>
    </xf>
    <xf numFmtId="0" fontId="19" fillId="0" borderId="11" xfId="1" applyNumberFormat="1" applyFont="1" applyBorder="1" applyAlignment="1">
      <alignment horizontal="left" wrapText="1"/>
    </xf>
    <xf numFmtId="0" fontId="4" fillId="0" borderId="10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19" fillId="0" borderId="11" xfId="1" applyFont="1" applyBorder="1" applyAlignment="1"/>
    <xf numFmtId="0" fontId="19" fillId="0" borderId="0" xfId="1" applyFont="1">
      <alignment horizontal="left"/>
    </xf>
    <xf numFmtId="0" fontId="16" fillId="0" borderId="0" xfId="1" applyFont="1">
      <alignment horizontal="left"/>
    </xf>
    <xf numFmtId="1" fontId="19" fillId="0" borderId="0" xfId="1" applyNumberFormat="1" applyFont="1" applyBorder="1" applyAlignment="1"/>
    <xf numFmtId="0" fontId="4" fillId="0" borderId="0" xfId="1" applyFont="1" applyBorder="1" applyAlignment="1">
      <alignment horizontal="left" wrapText="1"/>
    </xf>
    <xf numFmtId="0" fontId="4" fillId="0" borderId="0" xfId="1" applyFont="1" applyBorder="1" applyAlignment="1">
      <alignment wrapText="1"/>
    </xf>
    <xf numFmtId="0" fontId="19" fillId="0" borderId="0" xfId="1" applyFont="1" applyBorder="1">
      <alignment horizontal="left"/>
    </xf>
    <xf numFmtId="0" fontId="16" fillId="0" borderId="0" xfId="1" applyFont="1" applyBorder="1" applyAlignment="1">
      <alignment horizontal="left"/>
    </xf>
    <xf numFmtId="0" fontId="19" fillId="0" borderId="0" xfId="1" applyFont="1" applyBorder="1" applyAlignment="1"/>
    <xf numFmtId="0" fontId="20" fillId="0" borderId="0" xfId="0" applyFont="1" applyBorder="1"/>
    <xf numFmtId="0" fontId="11" fillId="0" borderId="0" xfId="1" applyFont="1" applyBorder="1" applyAlignment="1"/>
    <xf numFmtId="0" fontId="12" fillId="0" borderId="0" xfId="1" applyFont="1" applyBorder="1" applyAlignment="1"/>
    <xf numFmtId="0" fontId="6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4" fillId="0" borderId="10" xfId="1" applyNumberFormat="1" applyFon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2" fontId="9" fillId="0" borderId="0" xfId="0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left" vertical="center" wrapText="1"/>
    </xf>
    <xf numFmtId="2" fontId="9" fillId="0" borderId="0" xfId="0" applyNumberFormat="1" applyFont="1" applyBorder="1" applyAlignment="1">
      <alignment vertical="center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wrapText="1"/>
    </xf>
    <xf numFmtId="0" fontId="22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5" fillId="0" borderId="0" xfId="1" applyFont="1" applyAlignment="1"/>
    <xf numFmtId="0" fontId="22" fillId="0" borderId="0" xfId="1" applyFont="1" applyAlignment="1"/>
    <xf numFmtId="2" fontId="23" fillId="0" borderId="0" xfId="2" applyNumberFormat="1" applyFont="1" applyAlignment="1" applyProtection="1">
      <alignment horizontal="center"/>
    </xf>
    <xf numFmtId="2" fontId="23" fillId="0" borderId="0" xfId="2" applyNumberFormat="1" applyFont="1" applyAlignment="1" applyProtection="1"/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27" fillId="0" borderId="0" xfId="0" applyFont="1" applyAlignment="1"/>
    <xf numFmtId="0" fontId="25" fillId="0" borderId="0" xfId="0" applyFont="1" applyAlignment="1">
      <alignment horizontal="center"/>
    </xf>
    <xf numFmtId="0" fontId="25" fillId="0" borderId="0" xfId="0" applyFont="1" applyAlignment="1"/>
    <xf numFmtId="0" fontId="26" fillId="0" borderId="0" xfId="0" applyFont="1" applyAlignment="1"/>
  </cellXfs>
  <cellStyles count="3">
    <cellStyle name="Гиперссылка" xfId="2" builtinId="8"/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72;&#1088;&#1072;&#1085;&#1086;&#1074;&#1072;\&#1054;&#1058;&#1063;&#1025;&#1058;&#1067;%20&#1044;&#1051;&#1071;%20&#1053;&#1040;&#1057;&#1045;&#1051;&#1045;&#1053;&#1048;&#1071;\&#1054;&#1058;&#1063;&#1025;&#1058;&#1067;%20&#1087;&#1077;&#1088;&#1077;&#1076;%20&#1085;&#1072;&#1089;&#1077;&#1083;&#1077;&#1085;&#1080;&#1077;&#1084;%20&#1041;&#1043;%20&#1080;%20&#1041;&#1043;-1\&#1079;&#1072;%202016\&#1076;&#1083;&#1103;%20&#1087;&#1077;&#1095;&#1072;&#1090;&#1080;\&#1041;&#1043;1%20&#1079;&#1072;%202016&#1075;%20&#1076;&#1083;&#1103;%20&#1087;&#1077;&#1095;&#1072;&#1090;&#1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5">
          <cell r="C5">
            <v>3720</v>
          </cell>
        </row>
        <row r="35">
          <cell r="K35">
            <v>2.8609008842610764</v>
          </cell>
        </row>
        <row r="36">
          <cell r="K36">
            <v>0.83115923625701293</v>
          </cell>
          <cell r="M36">
            <v>0.71248816752476163</v>
          </cell>
        </row>
        <row r="38">
          <cell r="H38">
            <v>6.8453166485812575</v>
          </cell>
        </row>
        <row r="40">
          <cell r="H40">
            <v>22.146076235772171</v>
          </cell>
        </row>
        <row r="41">
          <cell r="H41">
            <v>1.4088149054556369</v>
          </cell>
        </row>
        <row r="42">
          <cell r="H42">
            <v>12.882409438274882</v>
          </cell>
        </row>
        <row r="43">
          <cell r="H43">
            <v>31.262260660771592</v>
          </cell>
        </row>
        <row r="44">
          <cell r="H44">
            <v>5.2211536951954374</v>
          </cell>
        </row>
        <row r="45">
          <cell r="H45">
            <v>1.0216101401426823</v>
          </cell>
        </row>
        <row r="46">
          <cell r="H46">
            <v>0.78101262900283974</v>
          </cell>
        </row>
        <row r="47">
          <cell r="H47">
            <v>62.792888970978687</v>
          </cell>
        </row>
        <row r="48">
          <cell r="H48">
            <v>14.063131161545032</v>
          </cell>
        </row>
        <row r="49">
          <cell r="H49">
            <v>1.9820192551889733</v>
          </cell>
        </row>
        <row r="50">
          <cell r="H50">
            <v>1.6862373883129775</v>
          </cell>
        </row>
      </sheetData>
      <sheetData sheetId="1">
        <row r="2">
          <cell r="C2">
            <v>3720</v>
          </cell>
          <cell r="I2">
            <v>4.6496962562798227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2"/>
  <sheetViews>
    <sheetView tabSelected="1" workbookViewId="0">
      <selection activeCell="K5" sqref="K5"/>
    </sheetView>
  </sheetViews>
  <sheetFormatPr defaultRowHeight="15"/>
  <cols>
    <col min="1" max="1" width="12.42578125" customWidth="1"/>
    <col min="2" max="2" width="12.140625" customWidth="1"/>
    <col min="3" max="3" width="14.42578125" customWidth="1"/>
    <col min="4" max="4" width="14.140625" customWidth="1"/>
    <col min="5" max="5" width="17.85546875" customWidth="1"/>
    <col min="6" max="6" width="14.28515625" customWidth="1"/>
    <col min="7" max="7" width="16" customWidth="1"/>
    <col min="8" max="8" width="14.140625" bestFit="1" customWidth="1"/>
    <col min="9" max="9" width="7.7109375" customWidth="1"/>
    <col min="10" max="10" width="7" customWidth="1"/>
    <col min="257" max="257" width="12.42578125" customWidth="1"/>
    <col min="258" max="258" width="12.140625" customWidth="1"/>
    <col min="259" max="259" width="14.42578125" customWidth="1"/>
    <col min="260" max="260" width="14.140625" customWidth="1"/>
    <col min="261" max="261" width="17.85546875" customWidth="1"/>
    <col min="262" max="262" width="14.28515625" customWidth="1"/>
    <col min="263" max="263" width="16" customWidth="1"/>
    <col min="264" max="264" width="14.140625" bestFit="1" customWidth="1"/>
    <col min="265" max="265" width="7.7109375" customWidth="1"/>
    <col min="266" max="266" width="7" customWidth="1"/>
    <col min="513" max="513" width="12.42578125" customWidth="1"/>
    <col min="514" max="514" width="12.140625" customWidth="1"/>
    <col min="515" max="515" width="14.42578125" customWidth="1"/>
    <col min="516" max="516" width="14.140625" customWidth="1"/>
    <col min="517" max="517" width="17.85546875" customWidth="1"/>
    <col min="518" max="518" width="14.28515625" customWidth="1"/>
    <col min="519" max="519" width="16" customWidth="1"/>
    <col min="520" max="520" width="14.140625" bestFit="1" customWidth="1"/>
    <col min="521" max="521" width="7.7109375" customWidth="1"/>
    <col min="522" max="522" width="7" customWidth="1"/>
    <col min="769" max="769" width="12.42578125" customWidth="1"/>
    <col min="770" max="770" width="12.140625" customWidth="1"/>
    <col min="771" max="771" width="14.42578125" customWidth="1"/>
    <col min="772" max="772" width="14.140625" customWidth="1"/>
    <col min="773" max="773" width="17.85546875" customWidth="1"/>
    <col min="774" max="774" width="14.28515625" customWidth="1"/>
    <col min="775" max="775" width="16" customWidth="1"/>
    <col min="776" max="776" width="14.140625" bestFit="1" customWidth="1"/>
    <col min="777" max="777" width="7.7109375" customWidth="1"/>
    <col min="778" max="778" width="7" customWidth="1"/>
    <col min="1025" max="1025" width="12.42578125" customWidth="1"/>
    <col min="1026" max="1026" width="12.140625" customWidth="1"/>
    <col min="1027" max="1027" width="14.42578125" customWidth="1"/>
    <col min="1028" max="1028" width="14.140625" customWidth="1"/>
    <col min="1029" max="1029" width="17.85546875" customWidth="1"/>
    <col min="1030" max="1030" width="14.28515625" customWidth="1"/>
    <col min="1031" max="1031" width="16" customWidth="1"/>
    <col min="1032" max="1032" width="14.140625" bestFit="1" customWidth="1"/>
    <col min="1033" max="1033" width="7.7109375" customWidth="1"/>
    <col min="1034" max="1034" width="7" customWidth="1"/>
    <col min="1281" max="1281" width="12.42578125" customWidth="1"/>
    <col min="1282" max="1282" width="12.140625" customWidth="1"/>
    <col min="1283" max="1283" width="14.42578125" customWidth="1"/>
    <col min="1284" max="1284" width="14.140625" customWidth="1"/>
    <col min="1285" max="1285" width="17.85546875" customWidth="1"/>
    <col min="1286" max="1286" width="14.28515625" customWidth="1"/>
    <col min="1287" max="1287" width="16" customWidth="1"/>
    <col min="1288" max="1288" width="14.140625" bestFit="1" customWidth="1"/>
    <col min="1289" max="1289" width="7.7109375" customWidth="1"/>
    <col min="1290" max="1290" width="7" customWidth="1"/>
    <col min="1537" max="1537" width="12.42578125" customWidth="1"/>
    <col min="1538" max="1538" width="12.140625" customWidth="1"/>
    <col min="1539" max="1539" width="14.42578125" customWidth="1"/>
    <col min="1540" max="1540" width="14.140625" customWidth="1"/>
    <col min="1541" max="1541" width="17.85546875" customWidth="1"/>
    <col min="1542" max="1542" width="14.28515625" customWidth="1"/>
    <col min="1543" max="1543" width="16" customWidth="1"/>
    <col min="1544" max="1544" width="14.140625" bestFit="1" customWidth="1"/>
    <col min="1545" max="1545" width="7.7109375" customWidth="1"/>
    <col min="1546" max="1546" width="7" customWidth="1"/>
    <col min="1793" max="1793" width="12.42578125" customWidth="1"/>
    <col min="1794" max="1794" width="12.140625" customWidth="1"/>
    <col min="1795" max="1795" width="14.42578125" customWidth="1"/>
    <col min="1796" max="1796" width="14.140625" customWidth="1"/>
    <col min="1797" max="1797" width="17.85546875" customWidth="1"/>
    <col min="1798" max="1798" width="14.28515625" customWidth="1"/>
    <col min="1799" max="1799" width="16" customWidth="1"/>
    <col min="1800" max="1800" width="14.140625" bestFit="1" customWidth="1"/>
    <col min="1801" max="1801" width="7.7109375" customWidth="1"/>
    <col min="1802" max="1802" width="7" customWidth="1"/>
    <col min="2049" max="2049" width="12.42578125" customWidth="1"/>
    <col min="2050" max="2050" width="12.140625" customWidth="1"/>
    <col min="2051" max="2051" width="14.42578125" customWidth="1"/>
    <col min="2052" max="2052" width="14.140625" customWidth="1"/>
    <col min="2053" max="2053" width="17.85546875" customWidth="1"/>
    <col min="2054" max="2054" width="14.28515625" customWidth="1"/>
    <col min="2055" max="2055" width="16" customWidth="1"/>
    <col min="2056" max="2056" width="14.140625" bestFit="1" customWidth="1"/>
    <col min="2057" max="2057" width="7.7109375" customWidth="1"/>
    <col min="2058" max="2058" width="7" customWidth="1"/>
    <col min="2305" max="2305" width="12.42578125" customWidth="1"/>
    <col min="2306" max="2306" width="12.140625" customWidth="1"/>
    <col min="2307" max="2307" width="14.42578125" customWidth="1"/>
    <col min="2308" max="2308" width="14.140625" customWidth="1"/>
    <col min="2309" max="2309" width="17.85546875" customWidth="1"/>
    <col min="2310" max="2310" width="14.28515625" customWidth="1"/>
    <col min="2311" max="2311" width="16" customWidth="1"/>
    <col min="2312" max="2312" width="14.140625" bestFit="1" customWidth="1"/>
    <col min="2313" max="2313" width="7.7109375" customWidth="1"/>
    <col min="2314" max="2314" width="7" customWidth="1"/>
    <col min="2561" max="2561" width="12.42578125" customWidth="1"/>
    <col min="2562" max="2562" width="12.140625" customWidth="1"/>
    <col min="2563" max="2563" width="14.42578125" customWidth="1"/>
    <col min="2564" max="2564" width="14.140625" customWidth="1"/>
    <col min="2565" max="2565" width="17.85546875" customWidth="1"/>
    <col min="2566" max="2566" width="14.28515625" customWidth="1"/>
    <col min="2567" max="2567" width="16" customWidth="1"/>
    <col min="2568" max="2568" width="14.140625" bestFit="1" customWidth="1"/>
    <col min="2569" max="2569" width="7.7109375" customWidth="1"/>
    <col min="2570" max="2570" width="7" customWidth="1"/>
    <col min="2817" max="2817" width="12.42578125" customWidth="1"/>
    <col min="2818" max="2818" width="12.140625" customWidth="1"/>
    <col min="2819" max="2819" width="14.42578125" customWidth="1"/>
    <col min="2820" max="2820" width="14.140625" customWidth="1"/>
    <col min="2821" max="2821" width="17.85546875" customWidth="1"/>
    <col min="2822" max="2822" width="14.28515625" customWidth="1"/>
    <col min="2823" max="2823" width="16" customWidth="1"/>
    <col min="2824" max="2824" width="14.140625" bestFit="1" customWidth="1"/>
    <col min="2825" max="2825" width="7.7109375" customWidth="1"/>
    <col min="2826" max="2826" width="7" customWidth="1"/>
    <col min="3073" max="3073" width="12.42578125" customWidth="1"/>
    <col min="3074" max="3074" width="12.140625" customWidth="1"/>
    <col min="3075" max="3075" width="14.42578125" customWidth="1"/>
    <col min="3076" max="3076" width="14.140625" customWidth="1"/>
    <col min="3077" max="3077" width="17.85546875" customWidth="1"/>
    <col min="3078" max="3078" width="14.28515625" customWidth="1"/>
    <col min="3079" max="3079" width="16" customWidth="1"/>
    <col min="3080" max="3080" width="14.140625" bestFit="1" customWidth="1"/>
    <col min="3081" max="3081" width="7.7109375" customWidth="1"/>
    <col min="3082" max="3082" width="7" customWidth="1"/>
    <col min="3329" max="3329" width="12.42578125" customWidth="1"/>
    <col min="3330" max="3330" width="12.140625" customWidth="1"/>
    <col min="3331" max="3331" width="14.42578125" customWidth="1"/>
    <col min="3332" max="3332" width="14.140625" customWidth="1"/>
    <col min="3333" max="3333" width="17.85546875" customWidth="1"/>
    <col min="3334" max="3334" width="14.28515625" customWidth="1"/>
    <col min="3335" max="3335" width="16" customWidth="1"/>
    <col min="3336" max="3336" width="14.140625" bestFit="1" customWidth="1"/>
    <col min="3337" max="3337" width="7.7109375" customWidth="1"/>
    <col min="3338" max="3338" width="7" customWidth="1"/>
    <col min="3585" max="3585" width="12.42578125" customWidth="1"/>
    <col min="3586" max="3586" width="12.140625" customWidth="1"/>
    <col min="3587" max="3587" width="14.42578125" customWidth="1"/>
    <col min="3588" max="3588" width="14.140625" customWidth="1"/>
    <col min="3589" max="3589" width="17.85546875" customWidth="1"/>
    <col min="3590" max="3590" width="14.28515625" customWidth="1"/>
    <col min="3591" max="3591" width="16" customWidth="1"/>
    <col min="3592" max="3592" width="14.140625" bestFit="1" customWidth="1"/>
    <col min="3593" max="3593" width="7.7109375" customWidth="1"/>
    <col min="3594" max="3594" width="7" customWidth="1"/>
    <col min="3841" max="3841" width="12.42578125" customWidth="1"/>
    <col min="3842" max="3842" width="12.140625" customWidth="1"/>
    <col min="3843" max="3843" width="14.42578125" customWidth="1"/>
    <col min="3844" max="3844" width="14.140625" customWidth="1"/>
    <col min="3845" max="3845" width="17.85546875" customWidth="1"/>
    <col min="3846" max="3846" width="14.28515625" customWidth="1"/>
    <col min="3847" max="3847" width="16" customWidth="1"/>
    <col min="3848" max="3848" width="14.140625" bestFit="1" customWidth="1"/>
    <col min="3849" max="3849" width="7.7109375" customWidth="1"/>
    <col min="3850" max="3850" width="7" customWidth="1"/>
    <col min="4097" max="4097" width="12.42578125" customWidth="1"/>
    <col min="4098" max="4098" width="12.140625" customWidth="1"/>
    <col min="4099" max="4099" width="14.42578125" customWidth="1"/>
    <col min="4100" max="4100" width="14.140625" customWidth="1"/>
    <col min="4101" max="4101" width="17.85546875" customWidth="1"/>
    <col min="4102" max="4102" width="14.28515625" customWidth="1"/>
    <col min="4103" max="4103" width="16" customWidth="1"/>
    <col min="4104" max="4104" width="14.140625" bestFit="1" customWidth="1"/>
    <col min="4105" max="4105" width="7.7109375" customWidth="1"/>
    <col min="4106" max="4106" width="7" customWidth="1"/>
    <col min="4353" max="4353" width="12.42578125" customWidth="1"/>
    <col min="4354" max="4354" width="12.140625" customWidth="1"/>
    <col min="4355" max="4355" width="14.42578125" customWidth="1"/>
    <col min="4356" max="4356" width="14.140625" customWidth="1"/>
    <col min="4357" max="4357" width="17.85546875" customWidth="1"/>
    <col min="4358" max="4358" width="14.28515625" customWidth="1"/>
    <col min="4359" max="4359" width="16" customWidth="1"/>
    <col min="4360" max="4360" width="14.140625" bestFit="1" customWidth="1"/>
    <col min="4361" max="4361" width="7.7109375" customWidth="1"/>
    <col min="4362" max="4362" width="7" customWidth="1"/>
    <col min="4609" max="4609" width="12.42578125" customWidth="1"/>
    <col min="4610" max="4610" width="12.140625" customWidth="1"/>
    <col min="4611" max="4611" width="14.42578125" customWidth="1"/>
    <col min="4612" max="4612" width="14.140625" customWidth="1"/>
    <col min="4613" max="4613" width="17.85546875" customWidth="1"/>
    <col min="4614" max="4614" width="14.28515625" customWidth="1"/>
    <col min="4615" max="4615" width="16" customWidth="1"/>
    <col min="4616" max="4616" width="14.140625" bestFit="1" customWidth="1"/>
    <col min="4617" max="4617" width="7.7109375" customWidth="1"/>
    <col min="4618" max="4618" width="7" customWidth="1"/>
    <col min="4865" max="4865" width="12.42578125" customWidth="1"/>
    <col min="4866" max="4866" width="12.140625" customWidth="1"/>
    <col min="4867" max="4867" width="14.42578125" customWidth="1"/>
    <col min="4868" max="4868" width="14.140625" customWidth="1"/>
    <col min="4869" max="4869" width="17.85546875" customWidth="1"/>
    <col min="4870" max="4870" width="14.28515625" customWidth="1"/>
    <col min="4871" max="4871" width="16" customWidth="1"/>
    <col min="4872" max="4872" width="14.140625" bestFit="1" customWidth="1"/>
    <col min="4873" max="4873" width="7.7109375" customWidth="1"/>
    <col min="4874" max="4874" width="7" customWidth="1"/>
    <col min="5121" max="5121" width="12.42578125" customWidth="1"/>
    <col min="5122" max="5122" width="12.140625" customWidth="1"/>
    <col min="5123" max="5123" width="14.42578125" customWidth="1"/>
    <col min="5124" max="5124" width="14.140625" customWidth="1"/>
    <col min="5125" max="5125" width="17.85546875" customWidth="1"/>
    <col min="5126" max="5126" width="14.28515625" customWidth="1"/>
    <col min="5127" max="5127" width="16" customWidth="1"/>
    <col min="5128" max="5128" width="14.140625" bestFit="1" customWidth="1"/>
    <col min="5129" max="5129" width="7.7109375" customWidth="1"/>
    <col min="5130" max="5130" width="7" customWidth="1"/>
    <col min="5377" max="5377" width="12.42578125" customWidth="1"/>
    <col min="5378" max="5378" width="12.140625" customWidth="1"/>
    <col min="5379" max="5379" width="14.42578125" customWidth="1"/>
    <col min="5380" max="5380" width="14.140625" customWidth="1"/>
    <col min="5381" max="5381" width="17.85546875" customWidth="1"/>
    <col min="5382" max="5382" width="14.28515625" customWidth="1"/>
    <col min="5383" max="5383" width="16" customWidth="1"/>
    <col min="5384" max="5384" width="14.140625" bestFit="1" customWidth="1"/>
    <col min="5385" max="5385" width="7.7109375" customWidth="1"/>
    <col min="5386" max="5386" width="7" customWidth="1"/>
    <col min="5633" max="5633" width="12.42578125" customWidth="1"/>
    <col min="5634" max="5634" width="12.140625" customWidth="1"/>
    <col min="5635" max="5635" width="14.42578125" customWidth="1"/>
    <col min="5636" max="5636" width="14.140625" customWidth="1"/>
    <col min="5637" max="5637" width="17.85546875" customWidth="1"/>
    <col min="5638" max="5638" width="14.28515625" customWidth="1"/>
    <col min="5639" max="5639" width="16" customWidth="1"/>
    <col min="5640" max="5640" width="14.140625" bestFit="1" customWidth="1"/>
    <col min="5641" max="5641" width="7.7109375" customWidth="1"/>
    <col min="5642" max="5642" width="7" customWidth="1"/>
    <col min="5889" max="5889" width="12.42578125" customWidth="1"/>
    <col min="5890" max="5890" width="12.140625" customWidth="1"/>
    <col min="5891" max="5891" width="14.42578125" customWidth="1"/>
    <col min="5892" max="5892" width="14.140625" customWidth="1"/>
    <col min="5893" max="5893" width="17.85546875" customWidth="1"/>
    <col min="5894" max="5894" width="14.28515625" customWidth="1"/>
    <col min="5895" max="5895" width="16" customWidth="1"/>
    <col min="5896" max="5896" width="14.140625" bestFit="1" customWidth="1"/>
    <col min="5897" max="5897" width="7.7109375" customWidth="1"/>
    <col min="5898" max="5898" width="7" customWidth="1"/>
    <col min="6145" max="6145" width="12.42578125" customWidth="1"/>
    <col min="6146" max="6146" width="12.140625" customWidth="1"/>
    <col min="6147" max="6147" width="14.42578125" customWidth="1"/>
    <col min="6148" max="6148" width="14.140625" customWidth="1"/>
    <col min="6149" max="6149" width="17.85546875" customWidth="1"/>
    <col min="6150" max="6150" width="14.28515625" customWidth="1"/>
    <col min="6151" max="6151" width="16" customWidth="1"/>
    <col min="6152" max="6152" width="14.140625" bestFit="1" customWidth="1"/>
    <col min="6153" max="6153" width="7.7109375" customWidth="1"/>
    <col min="6154" max="6154" width="7" customWidth="1"/>
    <col min="6401" max="6401" width="12.42578125" customWidth="1"/>
    <col min="6402" max="6402" width="12.140625" customWidth="1"/>
    <col min="6403" max="6403" width="14.42578125" customWidth="1"/>
    <col min="6404" max="6404" width="14.140625" customWidth="1"/>
    <col min="6405" max="6405" width="17.85546875" customWidth="1"/>
    <col min="6406" max="6406" width="14.28515625" customWidth="1"/>
    <col min="6407" max="6407" width="16" customWidth="1"/>
    <col min="6408" max="6408" width="14.140625" bestFit="1" customWidth="1"/>
    <col min="6409" max="6409" width="7.7109375" customWidth="1"/>
    <col min="6410" max="6410" width="7" customWidth="1"/>
    <col min="6657" max="6657" width="12.42578125" customWidth="1"/>
    <col min="6658" max="6658" width="12.140625" customWidth="1"/>
    <col min="6659" max="6659" width="14.42578125" customWidth="1"/>
    <col min="6660" max="6660" width="14.140625" customWidth="1"/>
    <col min="6661" max="6661" width="17.85546875" customWidth="1"/>
    <col min="6662" max="6662" width="14.28515625" customWidth="1"/>
    <col min="6663" max="6663" width="16" customWidth="1"/>
    <col min="6664" max="6664" width="14.140625" bestFit="1" customWidth="1"/>
    <col min="6665" max="6665" width="7.7109375" customWidth="1"/>
    <col min="6666" max="6666" width="7" customWidth="1"/>
    <col min="6913" max="6913" width="12.42578125" customWidth="1"/>
    <col min="6914" max="6914" width="12.140625" customWidth="1"/>
    <col min="6915" max="6915" width="14.42578125" customWidth="1"/>
    <col min="6916" max="6916" width="14.140625" customWidth="1"/>
    <col min="6917" max="6917" width="17.85546875" customWidth="1"/>
    <col min="6918" max="6918" width="14.28515625" customWidth="1"/>
    <col min="6919" max="6919" width="16" customWidth="1"/>
    <col min="6920" max="6920" width="14.140625" bestFit="1" customWidth="1"/>
    <col min="6921" max="6921" width="7.7109375" customWidth="1"/>
    <col min="6922" max="6922" width="7" customWidth="1"/>
    <col min="7169" max="7169" width="12.42578125" customWidth="1"/>
    <col min="7170" max="7170" width="12.140625" customWidth="1"/>
    <col min="7171" max="7171" width="14.42578125" customWidth="1"/>
    <col min="7172" max="7172" width="14.140625" customWidth="1"/>
    <col min="7173" max="7173" width="17.85546875" customWidth="1"/>
    <col min="7174" max="7174" width="14.28515625" customWidth="1"/>
    <col min="7175" max="7175" width="16" customWidth="1"/>
    <col min="7176" max="7176" width="14.140625" bestFit="1" customWidth="1"/>
    <col min="7177" max="7177" width="7.7109375" customWidth="1"/>
    <col min="7178" max="7178" width="7" customWidth="1"/>
    <col min="7425" max="7425" width="12.42578125" customWidth="1"/>
    <col min="7426" max="7426" width="12.140625" customWidth="1"/>
    <col min="7427" max="7427" width="14.42578125" customWidth="1"/>
    <col min="7428" max="7428" width="14.140625" customWidth="1"/>
    <col min="7429" max="7429" width="17.85546875" customWidth="1"/>
    <col min="7430" max="7430" width="14.28515625" customWidth="1"/>
    <col min="7431" max="7431" width="16" customWidth="1"/>
    <col min="7432" max="7432" width="14.140625" bestFit="1" customWidth="1"/>
    <col min="7433" max="7433" width="7.7109375" customWidth="1"/>
    <col min="7434" max="7434" width="7" customWidth="1"/>
    <col min="7681" max="7681" width="12.42578125" customWidth="1"/>
    <col min="7682" max="7682" width="12.140625" customWidth="1"/>
    <col min="7683" max="7683" width="14.42578125" customWidth="1"/>
    <col min="7684" max="7684" width="14.140625" customWidth="1"/>
    <col min="7685" max="7685" width="17.85546875" customWidth="1"/>
    <col min="7686" max="7686" width="14.28515625" customWidth="1"/>
    <col min="7687" max="7687" width="16" customWidth="1"/>
    <col min="7688" max="7688" width="14.140625" bestFit="1" customWidth="1"/>
    <col min="7689" max="7689" width="7.7109375" customWidth="1"/>
    <col min="7690" max="7690" width="7" customWidth="1"/>
    <col min="7937" max="7937" width="12.42578125" customWidth="1"/>
    <col min="7938" max="7938" width="12.140625" customWidth="1"/>
    <col min="7939" max="7939" width="14.42578125" customWidth="1"/>
    <col min="7940" max="7940" width="14.140625" customWidth="1"/>
    <col min="7941" max="7941" width="17.85546875" customWidth="1"/>
    <col min="7942" max="7942" width="14.28515625" customWidth="1"/>
    <col min="7943" max="7943" width="16" customWidth="1"/>
    <col min="7944" max="7944" width="14.140625" bestFit="1" customWidth="1"/>
    <col min="7945" max="7945" width="7.7109375" customWidth="1"/>
    <col min="7946" max="7946" width="7" customWidth="1"/>
    <col min="8193" max="8193" width="12.42578125" customWidth="1"/>
    <col min="8194" max="8194" width="12.140625" customWidth="1"/>
    <col min="8195" max="8195" width="14.42578125" customWidth="1"/>
    <col min="8196" max="8196" width="14.140625" customWidth="1"/>
    <col min="8197" max="8197" width="17.85546875" customWidth="1"/>
    <col min="8198" max="8198" width="14.28515625" customWidth="1"/>
    <col min="8199" max="8199" width="16" customWidth="1"/>
    <col min="8200" max="8200" width="14.140625" bestFit="1" customWidth="1"/>
    <col min="8201" max="8201" width="7.7109375" customWidth="1"/>
    <col min="8202" max="8202" width="7" customWidth="1"/>
    <col min="8449" max="8449" width="12.42578125" customWidth="1"/>
    <col min="8450" max="8450" width="12.140625" customWidth="1"/>
    <col min="8451" max="8451" width="14.42578125" customWidth="1"/>
    <col min="8452" max="8452" width="14.140625" customWidth="1"/>
    <col min="8453" max="8453" width="17.85546875" customWidth="1"/>
    <col min="8454" max="8454" width="14.28515625" customWidth="1"/>
    <col min="8455" max="8455" width="16" customWidth="1"/>
    <col min="8456" max="8456" width="14.140625" bestFit="1" customWidth="1"/>
    <col min="8457" max="8457" width="7.7109375" customWidth="1"/>
    <col min="8458" max="8458" width="7" customWidth="1"/>
    <col min="8705" max="8705" width="12.42578125" customWidth="1"/>
    <col min="8706" max="8706" width="12.140625" customWidth="1"/>
    <col min="8707" max="8707" width="14.42578125" customWidth="1"/>
    <col min="8708" max="8708" width="14.140625" customWidth="1"/>
    <col min="8709" max="8709" width="17.85546875" customWidth="1"/>
    <col min="8710" max="8710" width="14.28515625" customWidth="1"/>
    <col min="8711" max="8711" width="16" customWidth="1"/>
    <col min="8712" max="8712" width="14.140625" bestFit="1" customWidth="1"/>
    <col min="8713" max="8713" width="7.7109375" customWidth="1"/>
    <col min="8714" max="8714" width="7" customWidth="1"/>
    <col min="8961" max="8961" width="12.42578125" customWidth="1"/>
    <col min="8962" max="8962" width="12.140625" customWidth="1"/>
    <col min="8963" max="8963" width="14.42578125" customWidth="1"/>
    <col min="8964" max="8964" width="14.140625" customWidth="1"/>
    <col min="8965" max="8965" width="17.85546875" customWidth="1"/>
    <col min="8966" max="8966" width="14.28515625" customWidth="1"/>
    <col min="8967" max="8967" width="16" customWidth="1"/>
    <col min="8968" max="8968" width="14.140625" bestFit="1" customWidth="1"/>
    <col min="8969" max="8969" width="7.7109375" customWidth="1"/>
    <col min="8970" max="8970" width="7" customWidth="1"/>
    <col min="9217" max="9217" width="12.42578125" customWidth="1"/>
    <col min="9218" max="9218" width="12.140625" customWidth="1"/>
    <col min="9219" max="9219" width="14.42578125" customWidth="1"/>
    <col min="9220" max="9220" width="14.140625" customWidth="1"/>
    <col min="9221" max="9221" width="17.85546875" customWidth="1"/>
    <col min="9222" max="9222" width="14.28515625" customWidth="1"/>
    <col min="9223" max="9223" width="16" customWidth="1"/>
    <col min="9224" max="9224" width="14.140625" bestFit="1" customWidth="1"/>
    <col min="9225" max="9225" width="7.7109375" customWidth="1"/>
    <col min="9226" max="9226" width="7" customWidth="1"/>
    <col min="9473" max="9473" width="12.42578125" customWidth="1"/>
    <col min="9474" max="9474" width="12.140625" customWidth="1"/>
    <col min="9475" max="9475" width="14.42578125" customWidth="1"/>
    <col min="9476" max="9476" width="14.140625" customWidth="1"/>
    <col min="9477" max="9477" width="17.85546875" customWidth="1"/>
    <col min="9478" max="9478" width="14.28515625" customWidth="1"/>
    <col min="9479" max="9479" width="16" customWidth="1"/>
    <col min="9480" max="9480" width="14.140625" bestFit="1" customWidth="1"/>
    <col min="9481" max="9481" width="7.7109375" customWidth="1"/>
    <col min="9482" max="9482" width="7" customWidth="1"/>
    <col min="9729" max="9729" width="12.42578125" customWidth="1"/>
    <col min="9730" max="9730" width="12.140625" customWidth="1"/>
    <col min="9731" max="9731" width="14.42578125" customWidth="1"/>
    <col min="9732" max="9732" width="14.140625" customWidth="1"/>
    <col min="9733" max="9733" width="17.85546875" customWidth="1"/>
    <col min="9734" max="9734" width="14.28515625" customWidth="1"/>
    <col min="9735" max="9735" width="16" customWidth="1"/>
    <col min="9736" max="9736" width="14.140625" bestFit="1" customWidth="1"/>
    <col min="9737" max="9737" width="7.7109375" customWidth="1"/>
    <col min="9738" max="9738" width="7" customWidth="1"/>
    <col min="9985" max="9985" width="12.42578125" customWidth="1"/>
    <col min="9986" max="9986" width="12.140625" customWidth="1"/>
    <col min="9987" max="9987" width="14.42578125" customWidth="1"/>
    <col min="9988" max="9988" width="14.140625" customWidth="1"/>
    <col min="9989" max="9989" width="17.85546875" customWidth="1"/>
    <col min="9990" max="9990" width="14.28515625" customWidth="1"/>
    <col min="9991" max="9991" width="16" customWidth="1"/>
    <col min="9992" max="9992" width="14.140625" bestFit="1" customWidth="1"/>
    <col min="9993" max="9993" width="7.7109375" customWidth="1"/>
    <col min="9994" max="9994" width="7" customWidth="1"/>
    <col min="10241" max="10241" width="12.42578125" customWidth="1"/>
    <col min="10242" max="10242" width="12.140625" customWidth="1"/>
    <col min="10243" max="10243" width="14.42578125" customWidth="1"/>
    <col min="10244" max="10244" width="14.140625" customWidth="1"/>
    <col min="10245" max="10245" width="17.85546875" customWidth="1"/>
    <col min="10246" max="10246" width="14.28515625" customWidth="1"/>
    <col min="10247" max="10247" width="16" customWidth="1"/>
    <col min="10248" max="10248" width="14.140625" bestFit="1" customWidth="1"/>
    <col min="10249" max="10249" width="7.7109375" customWidth="1"/>
    <col min="10250" max="10250" width="7" customWidth="1"/>
    <col min="10497" max="10497" width="12.42578125" customWidth="1"/>
    <col min="10498" max="10498" width="12.140625" customWidth="1"/>
    <col min="10499" max="10499" width="14.42578125" customWidth="1"/>
    <col min="10500" max="10500" width="14.140625" customWidth="1"/>
    <col min="10501" max="10501" width="17.85546875" customWidth="1"/>
    <col min="10502" max="10502" width="14.28515625" customWidth="1"/>
    <col min="10503" max="10503" width="16" customWidth="1"/>
    <col min="10504" max="10504" width="14.140625" bestFit="1" customWidth="1"/>
    <col min="10505" max="10505" width="7.7109375" customWidth="1"/>
    <col min="10506" max="10506" width="7" customWidth="1"/>
    <col min="10753" max="10753" width="12.42578125" customWidth="1"/>
    <col min="10754" max="10754" width="12.140625" customWidth="1"/>
    <col min="10755" max="10755" width="14.42578125" customWidth="1"/>
    <col min="10756" max="10756" width="14.140625" customWidth="1"/>
    <col min="10757" max="10757" width="17.85546875" customWidth="1"/>
    <col min="10758" max="10758" width="14.28515625" customWidth="1"/>
    <col min="10759" max="10759" width="16" customWidth="1"/>
    <col min="10760" max="10760" width="14.140625" bestFit="1" customWidth="1"/>
    <col min="10761" max="10761" width="7.7109375" customWidth="1"/>
    <col min="10762" max="10762" width="7" customWidth="1"/>
    <col min="11009" max="11009" width="12.42578125" customWidth="1"/>
    <col min="11010" max="11010" width="12.140625" customWidth="1"/>
    <col min="11011" max="11011" width="14.42578125" customWidth="1"/>
    <col min="11012" max="11012" width="14.140625" customWidth="1"/>
    <col min="11013" max="11013" width="17.85546875" customWidth="1"/>
    <col min="11014" max="11014" width="14.28515625" customWidth="1"/>
    <col min="11015" max="11015" width="16" customWidth="1"/>
    <col min="11016" max="11016" width="14.140625" bestFit="1" customWidth="1"/>
    <col min="11017" max="11017" width="7.7109375" customWidth="1"/>
    <col min="11018" max="11018" width="7" customWidth="1"/>
    <col min="11265" max="11265" width="12.42578125" customWidth="1"/>
    <col min="11266" max="11266" width="12.140625" customWidth="1"/>
    <col min="11267" max="11267" width="14.42578125" customWidth="1"/>
    <col min="11268" max="11268" width="14.140625" customWidth="1"/>
    <col min="11269" max="11269" width="17.85546875" customWidth="1"/>
    <col min="11270" max="11270" width="14.28515625" customWidth="1"/>
    <col min="11271" max="11271" width="16" customWidth="1"/>
    <col min="11272" max="11272" width="14.140625" bestFit="1" customWidth="1"/>
    <col min="11273" max="11273" width="7.7109375" customWidth="1"/>
    <col min="11274" max="11274" width="7" customWidth="1"/>
    <col min="11521" max="11521" width="12.42578125" customWidth="1"/>
    <col min="11522" max="11522" width="12.140625" customWidth="1"/>
    <col min="11523" max="11523" width="14.42578125" customWidth="1"/>
    <col min="11524" max="11524" width="14.140625" customWidth="1"/>
    <col min="11525" max="11525" width="17.85546875" customWidth="1"/>
    <col min="11526" max="11526" width="14.28515625" customWidth="1"/>
    <col min="11527" max="11527" width="16" customWidth="1"/>
    <col min="11528" max="11528" width="14.140625" bestFit="1" customWidth="1"/>
    <col min="11529" max="11529" width="7.7109375" customWidth="1"/>
    <col min="11530" max="11530" width="7" customWidth="1"/>
    <col min="11777" max="11777" width="12.42578125" customWidth="1"/>
    <col min="11778" max="11778" width="12.140625" customWidth="1"/>
    <col min="11779" max="11779" width="14.42578125" customWidth="1"/>
    <col min="11780" max="11780" width="14.140625" customWidth="1"/>
    <col min="11781" max="11781" width="17.85546875" customWidth="1"/>
    <col min="11782" max="11782" width="14.28515625" customWidth="1"/>
    <col min="11783" max="11783" width="16" customWidth="1"/>
    <col min="11784" max="11784" width="14.140625" bestFit="1" customWidth="1"/>
    <col min="11785" max="11785" width="7.7109375" customWidth="1"/>
    <col min="11786" max="11786" width="7" customWidth="1"/>
    <col min="12033" max="12033" width="12.42578125" customWidth="1"/>
    <col min="12034" max="12034" width="12.140625" customWidth="1"/>
    <col min="12035" max="12035" width="14.42578125" customWidth="1"/>
    <col min="12036" max="12036" width="14.140625" customWidth="1"/>
    <col min="12037" max="12037" width="17.85546875" customWidth="1"/>
    <col min="12038" max="12038" width="14.28515625" customWidth="1"/>
    <col min="12039" max="12039" width="16" customWidth="1"/>
    <col min="12040" max="12040" width="14.140625" bestFit="1" customWidth="1"/>
    <col min="12041" max="12041" width="7.7109375" customWidth="1"/>
    <col min="12042" max="12042" width="7" customWidth="1"/>
    <col min="12289" max="12289" width="12.42578125" customWidth="1"/>
    <col min="12290" max="12290" width="12.140625" customWidth="1"/>
    <col min="12291" max="12291" width="14.42578125" customWidth="1"/>
    <col min="12292" max="12292" width="14.140625" customWidth="1"/>
    <col min="12293" max="12293" width="17.85546875" customWidth="1"/>
    <col min="12294" max="12294" width="14.28515625" customWidth="1"/>
    <col min="12295" max="12295" width="16" customWidth="1"/>
    <col min="12296" max="12296" width="14.140625" bestFit="1" customWidth="1"/>
    <col min="12297" max="12297" width="7.7109375" customWidth="1"/>
    <col min="12298" max="12298" width="7" customWidth="1"/>
    <col min="12545" max="12545" width="12.42578125" customWidth="1"/>
    <col min="12546" max="12546" width="12.140625" customWidth="1"/>
    <col min="12547" max="12547" width="14.42578125" customWidth="1"/>
    <col min="12548" max="12548" width="14.140625" customWidth="1"/>
    <col min="12549" max="12549" width="17.85546875" customWidth="1"/>
    <col min="12550" max="12550" width="14.28515625" customWidth="1"/>
    <col min="12551" max="12551" width="16" customWidth="1"/>
    <col min="12552" max="12552" width="14.140625" bestFit="1" customWidth="1"/>
    <col min="12553" max="12553" width="7.7109375" customWidth="1"/>
    <col min="12554" max="12554" width="7" customWidth="1"/>
    <col min="12801" max="12801" width="12.42578125" customWidth="1"/>
    <col min="12802" max="12802" width="12.140625" customWidth="1"/>
    <col min="12803" max="12803" width="14.42578125" customWidth="1"/>
    <col min="12804" max="12804" width="14.140625" customWidth="1"/>
    <col min="12805" max="12805" width="17.85546875" customWidth="1"/>
    <col min="12806" max="12806" width="14.28515625" customWidth="1"/>
    <col min="12807" max="12807" width="16" customWidth="1"/>
    <col min="12808" max="12808" width="14.140625" bestFit="1" customWidth="1"/>
    <col min="12809" max="12809" width="7.7109375" customWidth="1"/>
    <col min="12810" max="12810" width="7" customWidth="1"/>
    <col min="13057" max="13057" width="12.42578125" customWidth="1"/>
    <col min="13058" max="13058" width="12.140625" customWidth="1"/>
    <col min="13059" max="13059" width="14.42578125" customWidth="1"/>
    <col min="13060" max="13060" width="14.140625" customWidth="1"/>
    <col min="13061" max="13061" width="17.85546875" customWidth="1"/>
    <col min="13062" max="13062" width="14.28515625" customWidth="1"/>
    <col min="13063" max="13063" width="16" customWidth="1"/>
    <col min="13064" max="13064" width="14.140625" bestFit="1" customWidth="1"/>
    <col min="13065" max="13065" width="7.7109375" customWidth="1"/>
    <col min="13066" max="13066" width="7" customWidth="1"/>
    <col min="13313" max="13313" width="12.42578125" customWidth="1"/>
    <col min="13314" max="13314" width="12.140625" customWidth="1"/>
    <col min="13315" max="13315" width="14.42578125" customWidth="1"/>
    <col min="13316" max="13316" width="14.140625" customWidth="1"/>
    <col min="13317" max="13317" width="17.85546875" customWidth="1"/>
    <col min="13318" max="13318" width="14.28515625" customWidth="1"/>
    <col min="13319" max="13319" width="16" customWidth="1"/>
    <col min="13320" max="13320" width="14.140625" bestFit="1" customWidth="1"/>
    <col min="13321" max="13321" width="7.7109375" customWidth="1"/>
    <col min="13322" max="13322" width="7" customWidth="1"/>
    <col min="13569" max="13569" width="12.42578125" customWidth="1"/>
    <col min="13570" max="13570" width="12.140625" customWidth="1"/>
    <col min="13571" max="13571" width="14.42578125" customWidth="1"/>
    <col min="13572" max="13572" width="14.140625" customWidth="1"/>
    <col min="13573" max="13573" width="17.85546875" customWidth="1"/>
    <col min="13574" max="13574" width="14.28515625" customWidth="1"/>
    <col min="13575" max="13575" width="16" customWidth="1"/>
    <col min="13576" max="13576" width="14.140625" bestFit="1" customWidth="1"/>
    <col min="13577" max="13577" width="7.7109375" customWidth="1"/>
    <col min="13578" max="13578" width="7" customWidth="1"/>
    <col min="13825" max="13825" width="12.42578125" customWidth="1"/>
    <col min="13826" max="13826" width="12.140625" customWidth="1"/>
    <col min="13827" max="13827" width="14.42578125" customWidth="1"/>
    <col min="13828" max="13828" width="14.140625" customWidth="1"/>
    <col min="13829" max="13829" width="17.85546875" customWidth="1"/>
    <col min="13830" max="13830" width="14.28515625" customWidth="1"/>
    <col min="13831" max="13831" width="16" customWidth="1"/>
    <col min="13832" max="13832" width="14.140625" bestFit="1" customWidth="1"/>
    <col min="13833" max="13833" width="7.7109375" customWidth="1"/>
    <col min="13834" max="13834" width="7" customWidth="1"/>
    <col min="14081" max="14081" width="12.42578125" customWidth="1"/>
    <col min="14082" max="14082" width="12.140625" customWidth="1"/>
    <col min="14083" max="14083" width="14.42578125" customWidth="1"/>
    <col min="14084" max="14084" width="14.140625" customWidth="1"/>
    <col min="14085" max="14085" width="17.85546875" customWidth="1"/>
    <col min="14086" max="14086" width="14.28515625" customWidth="1"/>
    <col min="14087" max="14087" width="16" customWidth="1"/>
    <col min="14088" max="14088" width="14.140625" bestFit="1" customWidth="1"/>
    <col min="14089" max="14089" width="7.7109375" customWidth="1"/>
    <col min="14090" max="14090" width="7" customWidth="1"/>
    <col min="14337" max="14337" width="12.42578125" customWidth="1"/>
    <col min="14338" max="14338" width="12.140625" customWidth="1"/>
    <col min="14339" max="14339" width="14.42578125" customWidth="1"/>
    <col min="14340" max="14340" width="14.140625" customWidth="1"/>
    <col min="14341" max="14341" width="17.85546875" customWidth="1"/>
    <col min="14342" max="14342" width="14.28515625" customWidth="1"/>
    <col min="14343" max="14343" width="16" customWidth="1"/>
    <col min="14344" max="14344" width="14.140625" bestFit="1" customWidth="1"/>
    <col min="14345" max="14345" width="7.7109375" customWidth="1"/>
    <col min="14346" max="14346" width="7" customWidth="1"/>
    <col min="14593" max="14593" width="12.42578125" customWidth="1"/>
    <col min="14594" max="14594" width="12.140625" customWidth="1"/>
    <col min="14595" max="14595" width="14.42578125" customWidth="1"/>
    <col min="14596" max="14596" width="14.140625" customWidth="1"/>
    <col min="14597" max="14597" width="17.85546875" customWidth="1"/>
    <col min="14598" max="14598" width="14.28515625" customWidth="1"/>
    <col min="14599" max="14599" width="16" customWidth="1"/>
    <col min="14600" max="14600" width="14.140625" bestFit="1" customWidth="1"/>
    <col min="14601" max="14601" width="7.7109375" customWidth="1"/>
    <col min="14602" max="14602" width="7" customWidth="1"/>
    <col min="14849" max="14849" width="12.42578125" customWidth="1"/>
    <col min="14850" max="14850" width="12.140625" customWidth="1"/>
    <col min="14851" max="14851" width="14.42578125" customWidth="1"/>
    <col min="14852" max="14852" width="14.140625" customWidth="1"/>
    <col min="14853" max="14853" width="17.85546875" customWidth="1"/>
    <col min="14854" max="14854" width="14.28515625" customWidth="1"/>
    <col min="14855" max="14855" width="16" customWidth="1"/>
    <col min="14856" max="14856" width="14.140625" bestFit="1" customWidth="1"/>
    <col min="14857" max="14857" width="7.7109375" customWidth="1"/>
    <col min="14858" max="14858" width="7" customWidth="1"/>
    <col min="15105" max="15105" width="12.42578125" customWidth="1"/>
    <col min="15106" max="15106" width="12.140625" customWidth="1"/>
    <col min="15107" max="15107" width="14.42578125" customWidth="1"/>
    <col min="15108" max="15108" width="14.140625" customWidth="1"/>
    <col min="15109" max="15109" width="17.85546875" customWidth="1"/>
    <col min="15110" max="15110" width="14.28515625" customWidth="1"/>
    <col min="15111" max="15111" width="16" customWidth="1"/>
    <col min="15112" max="15112" width="14.140625" bestFit="1" customWidth="1"/>
    <col min="15113" max="15113" width="7.7109375" customWidth="1"/>
    <col min="15114" max="15114" width="7" customWidth="1"/>
    <col min="15361" max="15361" width="12.42578125" customWidth="1"/>
    <col min="15362" max="15362" width="12.140625" customWidth="1"/>
    <col min="15363" max="15363" width="14.42578125" customWidth="1"/>
    <col min="15364" max="15364" width="14.140625" customWidth="1"/>
    <col min="15365" max="15365" width="17.85546875" customWidth="1"/>
    <col min="15366" max="15366" width="14.28515625" customWidth="1"/>
    <col min="15367" max="15367" width="16" customWidth="1"/>
    <col min="15368" max="15368" width="14.140625" bestFit="1" customWidth="1"/>
    <col min="15369" max="15369" width="7.7109375" customWidth="1"/>
    <col min="15370" max="15370" width="7" customWidth="1"/>
    <col min="15617" max="15617" width="12.42578125" customWidth="1"/>
    <col min="15618" max="15618" width="12.140625" customWidth="1"/>
    <col min="15619" max="15619" width="14.42578125" customWidth="1"/>
    <col min="15620" max="15620" width="14.140625" customWidth="1"/>
    <col min="15621" max="15621" width="17.85546875" customWidth="1"/>
    <col min="15622" max="15622" width="14.28515625" customWidth="1"/>
    <col min="15623" max="15623" width="16" customWidth="1"/>
    <col min="15624" max="15624" width="14.140625" bestFit="1" customWidth="1"/>
    <col min="15625" max="15625" width="7.7109375" customWidth="1"/>
    <col min="15626" max="15626" width="7" customWidth="1"/>
    <col min="15873" max="15873" width="12.42578125" customWidth="1"/>
    <col min="15874" max="15874" width="12.140625" customWidth="1"/>
    <col min="15875" max="15875" width="14.42578125" customWidth="1"/>
    <col min="15876" max="15876" width="14.140625" customWidth="1"/>
    <col min="15877" max="15877" width="17.85546875" customWidth="1"/>
    <col min="15878" max="15878" width="14.28515625" customWidth="1"/>
    <col min="15879" max="15879" width="16" customWidth="1"/>
    <col min="15880" max="15880" width="14.140625" bestFit="1" customWidth="1"/>
    <col min="15881" max="15881" width="7.7109375" customWidth="1"/>
    <col min="15882" max="15882" width="7" customWidth="1"/>
    <col min="16129" max="16129" width="12.42578125" customWidth="1"/>
    <col min="16130" max="16130" width="12.140625" customWidth="1"/>
    <col min="16131" max="16131" width="14.42578125" customWidth="1"/>
    <col min="16132" max="16132" width="14.140625" customWidth="1"/>
    <col min="16133" max="16133" width="17.85546875" customWidth="1"/>
    <col min="16134" max="16134" width="14.28515625" customWidth="1"/>
    <col min="16135" max="16135" width="16" customWidth="1"/>
    <col min="16136" max="16136" width="14.140625" bestFit="1" customWidth="1"/>
    <col min="16137" max="16137" width="7.7109375" customWidth="1"/>
    <col min="16138" max="16138" width="7" customWidth="1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3" t="s">
        <v>2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</row>
    <row r="4" spans="1:16" ht="18">
      <c r="A4" s="4"/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5"/>
      <c r="P4" s="5"/>
    </row>
    <row r="5" spans="1:16" s="9" customFormat="1" ht="14.25" customHeight="1">
      <c r="A5" s="6" t="s">
        <v>3</v>
      </c>
      <c r="B5" s="6"/>
      <c r="C5" s="6"/>
      <c r="D5" s="6"/>
      <c r="E5" s="7" t="s">
        <v>4</v>
      </c>
      <c r="F5" s="7"/>
      <c r="G5" s="7"/>
      <c r="H5" s="7"/>
      <c r="I5" s="8"/>
      <c r="J5" s="8"/>
    </row>
    <row r="6" spans="1:16" s="9" customFormat="1" ht="14.25">
      <c r="A6" s="6" t="s">
        <v>5</v>
      </c>
      <c r="B6" s="6"/>
      <c r="C6" s="6"/>
      <c r="D6" s="6"/>
      <c r="E6" s="7"/>
      <c r="F6" s="7"/>
      <c r="G6" s="7"/>
      <c r="H6" s="7"/>
      <c r="I6" s="8"/>
      <c r="J6" s="8"/>
    </row>
    <row r="7" spans="1:16" s="9" customFormat="1" ht="14.25">
      <c r="A7" s="6" t="s">
        <v>6</v>
      </c>
      <c r="B7" s="6"/>
      <c r="C7" s="6"/>
      <c r="D7" s="6"/>
      <c r="E7" s="7"/>
      <c r="F7" s="7"/>
      <c r="G7" s="7"/>
      <c r="H7" s="7"/>
      <c r="I7" s="8"/>
      <c r="J7" s="8"/>
    </row>
    <row r="8" spans="1:16" s="9" customFormat="1" ht="14.25">
      <c r="A8" s="6" t="s">
        <v>7</v>
      </c>
      <c r="B8" s="6"/>
      <c r="C8" s="6"/>
      <c r="D8" s="6"/>
      <c r="E8" s="7"/>
      <c r="F8" s="7"/>
      <c r="G8" s="7"/>
      <c r="H8" s="7"/>
      <c r="I8" s="10"/>
      <c r="J8" s="10"/>
    </row>
    <row r="9" spans="1:16" s="9" customFormat="1" ht="14.25">
      <c r="A9" s="6" t="s">
        <v>8</v>
      </c>
      <c r="B9" s="6"/>
      <c r="C9" s="6"/>
      <c r="D9" s="6"/>
      <c r="E9" s="10" t="s">
        <v>9</v>
      </c>
      <c r="F9" s="8"/>
      <c r="G9" s="8"/>
      <c r="H9" s="8"/>
      <c r="I9" s="8"/>
      <c r="J9" s="8"/>
    </row>
    <row r="10" spans="1:16" s="9" customFormat="1" ht="14.25">
      <c r="A10" s="6" t="s">
        <v>10</v>
      </c>
      <c r="B10" s="6"/>
      <c r="C10" s="6"/>
      <c r="D10" s="6"/>
      <c r="F10" s="10"/>
      <c r="G10" s="10"/>
      <c r="H10" s="10"/>
      <c r="I10" s="10"/>
      <c r="J10" s="10"/>
    </row>
    <row r="11" spans="1:16" s="9" customFormat="1" ht="14.25">
      <c r="A11" s="6" t="s">
        <v>11</v>
      </c>
      <c r="B11" s="6"/>
      <c r="C11" s="6"/>
      <c r="D11" s="6"/>
      <c r="E11" s="6" t="s">
        <v>12</v>
      </c>
      <c r="F11" s="6"/>
      <c r="G11" s="6" t="s">
        <v>13</v>
      </c>
      <c r="H11" s="6"/>
      <c r="I11" s="6"/>
      <c r="J11" s="6"/>
    </row>
    <row r="12" spans="1:16" s="9" customFormat="1" ht="14.25">
      <c r="A12" s="6" t="s">
        <v>14</v>
      </c>
      <c r="B12" s="6"/>
      <c r="C12" s="6"/>
      <c r="D12" s="6"/>
      <c r="E12" s="6" t="s">
        <v>15</v>
      </c>
      <c r="F12" s="6"/>
      <c r="G12" s="6" t="s">
        <v>16</v>
      </c>
      <c r="H12" s="6"/>
      <c r="I12" s="6"/>
      <c r="J12" s="6"/>
    </row>
    <row r="13" spans="1:16" s="9" customFormat="1" ht="14.25">
      <c r="A13" s="6" t="s">
        <v>17</v>
      </c>
      <c r="B13" s="6"/>
      <c r="C13" s="6"/>
      <c r="D13" s="6"/>
      <c r="E13" s="6" t="s">
        <v>18</v>
      </c>
      <c r="F13" s="6"/>
      <c r="G13" s="6" t="s">
        <v>19</v>
      </c>
      <c r="H13" s="6"/>
      <c r="I13" s="6"/>
      <c r="J13" s="6"/>
    </row>
    <row r="14" spans="1:16" s="9" customFormat="1" ht="14.25">
      <c r="A14" s="6" t="s">
        <v>20</v>
      </c>
      <c r="B14" s="6"/>
      <c r="C14" s="6"/>
      <c r="D14" s="6"/>
      <c r="E14" s="6" t="s">
        <v>21</v>
      </c>
      <c r="F14" s="6"/>
      <c r="G14" s="6" t="s">
        <v>22</v>
      </c>
      <c r="H14" s="6"/>
      <c r="I14" s="6"/>
      <c r="J14" s="6"/>
    </row>
    <row r="15" spans="1:16" s="9" customFormat="1" ht="14.25">
      <c r="A15" s="6" t="s">
        <v>23</v>
      </c>
      <c r="B15" s="6"/>
      <c r="C15" s="6"/>
      <c r="D15" s="6"/>
      <c r="E15" s="6" t="s">
        <v>24</v>
      </c>
      <c r="F15" s="6"/>
      <c r="G15" s="6" t="s">
        <v>25</v>
      </c>
      <c r="H15" s="6"/>
      <c r="I15" s="6"/>
      <c r="J15" s="6"/>
    </row>
    <row r="16" spans="1:16" ht="18.75">
      <c r="A16" s="11"/>
      <c r="B16" s="11"/>
      <c r="C16" s="11"/>
      <c r="D16" s="11"/>
      <c r="E16" s="11"/>
      <c r="F16" s="12"/>
      <c r="G16" s="12"/>
      <c r="H16" s="12"/>
      <c r="I16" s="12"/>
      <c r="J16" s="12"/>
      <c r="K16" s="13"/>
      <c r="L16" s="13"/>
      <c r="M16" s="13"/>
      <c r="N16" s="13"/>
      <c r="O16" s="13"/>
      <c r="P16" s="13"/>
    </row>
    <row r="17" spans="1:16" ht="30" customHeight="1">
      <c r="A17" s="7" t="s">
        <v>26</v>
      </c>
      <c r="B17" s="7"/>
      <c r="C17" s="7"/>
      <c r="D17" s="7"/>
      <c r="E17" s="7"/>
      <c r="F17" s="7"/>
      <c r="G17" s="7"/>
      <c r="H17" s="7"/>
      <c r="I17" s="8"/>
      <c r="J17" s="8"/>
      <c r="K17" s="14"/>
      <c r="L17" s="14"/>
      <c r="M17" s="14"/>
      <c r="N17" s="14"/>
      <c r="O17" s="14"/>
      <c r="P17" s="14"/>
    </row>
    <row r="18" spans="1:16" ht="15.7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4"/>
      <c r="L18" s="14"/>
      <c r="M18" s="14"/>
      <c r="N18" s="14"/>
      <c r="O18" s="14"/>
      <c r="P18" s="14"/>
    </row>
    <row r="19" spans="1:16" ht="15.75">
      <c r="A19" s="16" t="s">
        <v>27</v>
      </c>
      <c r="B19" s="16"/>
      <c r="C19" s="16"/>
      <c r="D19" s="16"/>
      <c r="E19" s="16"/>
      <c r="F19" s="16"/>
      <c r="G19" s="16"/>
      <c r="H19" s="16"/>
      <c r="I19" s="17"/>
      <c r="J19" s="17"/>
      <c r="K19" s="17"/>
      <c r="L19" s="17"/>
      <c r="M19" s="17"/>
      <c r="N19" s="17"/>
      <c r="O19" s="17"/>
      <c r="P19" s="17"/>
    </row>
    <row r="20" spans="1:16" ht="15.75">
      <c r="A20" s="18"/>
      <c r="B20" s="19"/>
      <c r="C20" s="19"/>
      <c r="D20" s="19"/>
      <c r="E20" s="19"/>
      <c r="F20" s="19"/>
      <c r="G20" s="18"/>
      <c r="H20" s="20" t="s">
        <v>28</v>
      </c>
      <c r="I20" s="21"/>
      <c r="J20" s="21"/>
      <c r="K20" s="14"/>
      <c r="M20" s="14"/>
      <c r="N20" s="14"/>
      <c r="O20" s="22"/>
    </row>
    <row r="21" spans="1:16" s="9" customFormat="1" ht="15" customHeight="1">
      <c r="A21" s="23" t="s">
        <v>29</v>
      </c>
      <c r="B21" s="24"/>
      <c r="C21" s="25" t="s">
        <v>30</v>
      </c>
      <c r="D21" s="23" t="s">
        <v>31</v>
      </c>
      <c r="E21" s="23" t="s">
        <v>32</v>
      </c>
      <c r="F21" s="26" t="s">
        <v>33</v>
      </c>
      <c r="G21" s="27" t="s">
        <v>34</v>
      </c>
      <c r="H21" s="28" t="s">
        <v>35</v>
      </c>
      <c r="I21" s="29"/>
    </row>
    <row r="22" spans="1:16" s="9" customFormat="1" ht="15" customHeight="1">
      <c r="A22" s="30"/>
      <c r="B22" s="31"/>
      <c r="C22" s="25"/>
      <c r="D22" s="30"/>
      <c r="E22" s="30"/>
      <c r="F22" s="32"/>
      <c r="G22" s="33"/>
      <c r="H22" s="28"/>
      <c r="I22" s="29"/>
    </row>
    <row r="23" spans="1:16" s="9" customFormat="1" ht="90" customHeight="1">
      <c r="A23" s="34"/>
      <c r="B23" s="35"/>
      <c r="C23" s="25"/>
      <c r="D23" s="34"/>
      <c r="E23" s="34"/>
      <c r="F23" s="36"/>
      <c r="G23" s="37"/>
      <c r="H23" s="28"/>
      <c r="I23" s="29"/>
    </row>
    <row r="24" spans="1:16" s="43" customFormat="1" ht="14.25">
      <c r="A24" s="38">
        <v>77357.437013080009</v>
      </c>
      <c r="B24" s="39"/>
      <c r="C24" s="40">
        <v>65732.28</v>
      </c>
      <c r="D24" s="40">
        <v>64897.440000000002</v>
      </c>
      <c r="E24" s="40">
        <v>15690.48</v>
      </c>
      <c r="F24" s="41">
        <f>C24-D24</f>
        <v>834.83999999999651</v>
      </c>
      <c r="G24" s="41">
        <v>96863</v>
      </c>
      <c r="H24" s="42">
        <f>A24+D24+E24-G24-F24</f>
        <v>60247.517013080011</v>
      </c>
      <c r="J24" s="44"/>
    </row>
    <row r="25" spans="1:16" ht="15.7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4"/>
      <c r="L25" s="14"/>
      <c r="M25" s="14"/>
      <c r="N25" s="14"/>
      <c r="O25" s="14"/>
      <c r="P25" s="14"/>
    </row>
    <row r="26" spans="1:16">
      <c r="A26" s="6" t="s">
        <v>36</v>
      </c>
      <c r="B26" s="6"/>
      <c r="C26" s="6"/>
      <c r="D26" s="6"/>
      <c r="E26" s="6"/>
      <c r="F26" s="6"/>
      <c r="G26" s="45"/>
      <c r="H26" s="45"/>
      <c r="I26" s="6"/>
      <c r="J26" s="6"/>
      <c r="K26" s="9"/>
      <c r="L26" s="9"/>
      <c r="M26" s="9"/>
      <c r="N26" s="9"/>
      <c r="O26" s="9"/>
      <c r="P26" s="9"/>
    </row>
    <row r="27" spans="1:16">
      <c r="A27" s="6" t="s">
        <v>37</v>
      </c>
      <c r="B27" s="6"/>
      <c r="C27" s="6"/>
      <c r="D27" s="6"/>
      <c r="E27" s="6"/>
      <c r="F27" s="6"/>
      <c r="G27" s="45"/>
      <c r="H27" s="45"/>
      <c r="I27" s="6"/>
      <c r="J27" s="9"/>
      <c r="K27" s="9"/>
      <c r="L27" s="9"/>
      <c r="M27" s="9"/>
      <c r="N27" s="9"/>
      <c r="O27" s="9"/>
    </row>
    <row r="28" spans="1:16" ht="15" customHeight="1">
      <c r="A28" s="7" t="s">
        <v>38</v>
      </c>
      <c r="B28" s="7"/>
      <c r="C28" s="7"/>
      <c r="D28" s="7"/>
      <c r="E28" s="7"/>
      <c r="F28" s="7"/>
      <c r="G28" s="7"/>
      <c r="H28" s="7"/>
      <c r="I28" s="8"/>
      <c r="J28" s="8"/>
      <c r="K28" s="8"/>
      <c r="L28" s="8"/>
      <c r="M28" s="8"/>
      <c r="N28" s="8"/>
      <c r="O28" s="8"/>
      <c r="P28" s="8"/>
    </row>
    <row r="29" spans="1:16">
      <c r="A29" s="6" t="s">
        <v>39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7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</row>
    <row r="31" spans="1:16" s="49" customFormat="1" ht="15.75">
      <c r="A31" s="47" t="s">
        <v>40</v>
      </c>
      <c r="B31" s="47"/>
      <c r="C31" s="47"/>
      <c r="D31" s="47"/>
      <c r="E31" s="47"/>
      <c r="F31" s="47"/>
      <c r="G31" s="47"/>
      <c r="H31" s="47"/>
      <c r="I31" s="48"/>
      <c r="J31" s="48"/>
    </row>
    <row r="32" spans="1:16" s="49" customFormat="1">
      <c r="A32" s="50"/>
      <c r="B32" s="51"/>
      <c r="C32" s="52"/>
      <c r="D32" s="52"/>
      <c r="E32" s="53"/>
      <c r="F32" s="53"/>
      <c r="G32" s="51"/>
      <c r="H32" s="54" t="s">
        <v>41</v>
      </c>
      <c r="I32" s="55"/>
      <c r="J32" s="55"/>
    </row>
    <row r="33" spans="1:16" s="49" customFormat="1" ht="15.75">
      <c r="A33" s="56" t="s">
        <v>42</v>
      </c>
      <c r="B33" s="57"/>
      <c r="C33" s="58" t="s">
        <v>43</v>
      </c>
      <c r="D33" s="59"/>
      <c r="E33" s="59"/>
      <c r="F33" s="59"/>
      <c r="G33" s="60"/>
      <c r="H33" s="61" t="s">
        <v>44</v>
      </c>
    </row>
    <row r="34" spans="1:16" s="49" customFormat="1" ht="15" customHeight="1">
      <c r="A34" s="62" t="s">
        <v>45</v>
      </c>
      <c r="B34" s="62"/>
      <c r="C34" s="63" t="s">
        <v>46</v>
      </c>
      <c r="D34" s="64"/>
      <c r="E34" s="64"/>
      <c r="F34" s="64"/>
      <c r="G34" s="64"/>
      <c r="H34" s="65">
        <f>392+262+1384</f>
        <v>2038</v>
      </c>
    </row>
    <row r="35" spans="1:16" s="49" customFormat="1" ht="15" customHeight="1">
      <c r="A35" s="62"/>
      <c r="B35" s="62"/>
      <c r="C35" s="63" t="s">
        <v>47</v>
      </c>
      <c r="D35" s="64"/>
      <c r="E35" s="64"/>
      <c r="F35" s="64"/>
      <c r="G35" s="64"/>
      <c r="H35" s="65">
        <f>23751+23751+16829</f>
        <v>64331</v>
      </c>
    </row>
    <row r="36" spans="1:16" s="49" customFormat="1" ht="15" customHeight="1">
      <c r="A36" s="62"/>
      <c r="B36" s="62"/>
      <c r="C36" s="63" t="s">
        <v>48</v>
      </c>
      <c r="D36" s="64"/>
      <c r="E36" s="64"/>
      <c r="F36" s="64"/>
      <c r="G36" s="64"/>
      <c r="H36" s="65">
        <f>4596+2744+3670+2032+4503</f>
        <v>17545</v>
      </c>
    </row>
    <row r="37" spans="1:16" s="49" customFormat="1" ht="15" customHeight="1">
      <c r="A37" s="62"/>
      <c r="B37" s="62"/>
      <c r="C37" s="63" t="s">
        <v>49</v>
      </c>
      <c r="D37" s="64"/>
      <c r="E37" s="64"/>
      <c r="F37" s="64"/>
      <c r="G37" s="64"/>
      <c r="H37" s="65">
        <v>3946</v>
      </c>
    </row>
    <row r="38" spans="1:16" s="49" customFormat="1" ht="15" customHeight="1">
      <c r="A38" s="62"/>
      <c r="B38" s="62"/>
      <c r="C38" s="63" t="s">
        <v>50</v>
      </c>
      <c r="D38" s="64"/>
      <c r="E38" s="64"/>
      <c r="F38" s="64"/>
      <c r="G38" s="64"/>
      <c r="H38" s="65">
        <v>9003</v>
      </c>
    </row>
    <row r="39" spans="1:16" s="49" customFormat="1">
      <c r="A39" s="62"/>
      <c r="B39" s="62"/>
      <c r="C39" s="66"/>
      <c r="D39" s="67"/>
      <c r="E39" s="67"/>
      <c r="F39" s="67"/>
      <c r="G39" s="67"/>
      <c r="H39" s="68">
        <f>SUM(H34:H38)</f>
        <v>96863</v>
      </c>
    </row>
    <row r="40" spans="1:16" s="49" customFormat="1">
      <c r="A40" s="62"/>
      <c r="B40" s="62"/>
      <c r="C40" s="56" t="s">
        <v>51</v>
      </c>
      <c r="D40" s="57"/>
      <c r="E40" s="57"/>
      <c r="F40" s="57"/>
      <c r="G40" s="69"/>
      <c r="H40" s="68"/>
    </row>
    <row r="41" spans="1:16" s="49" customFormat="1">
      <c r="A41" s="62"/>
      <c r="B41" s="62"/>
      <c r="C41" s="63" t="s">
        <v>52</v>
      </c>
      <c r="D41" s="67"/>
      <c r="E41" s="67"/>
      <c r="F41" s="67"/>
      <c r="G41" s="67"/>
      <c r="H41" s="65">
        <v>11661</v>
      </c>
    </row>
    <row r="42" spans="1:16" s="49" customFormat="1" ht="15" customHeight="1">
      <c r="A42" s="62"/>
      <c r="B42" s="62"/>
      <c r="C42" s="63" t="s">
        <v>53</v>
      </c>
      <c r="D42" s="64"/>
      <c r="E42" s="64"/>
      <c r="F42" s="64"/>
      <c r="G42" s="64"/>
      <c r="H42" s="65">
        <v>22320</v>
      </c>
    </row>
    <row r="43" spans="1:16">
      <c r="A43" s="70"/>
      <c r="B43" s="70"/>
      <c r="C43" s="70"/>
      <c r="D43" s="70"/>
      <c r="E43" s="71"/>
      <c r="F43" s="71"/>
      <c r="G43" s="71"/>
      <c r="H43" s="71"/>
      <c r="I43" s="71"/>
      <c r="J43" s="71"/>
    </row>
    <row r="44" spans="1:16" ht="42.75" customHeight="1">
      <c r="A44" s="7" t="s">
        <v>54</v>
      </c>
      <c r="B44" s="7"/>
      <c r="C44" s="7"/>
      <c r="D44" s="7"/>
      <c r="E44" s="7"/>
      <c r="F44" s="7"/>
      <c r="G44" s="7"/>
      <c r="H44" s="7"/>
      <c r="I44" s="8"/>
      <c r="J44" s="8"/>
    </row>
    <row r="45" spans="1:16">
      <c r="A45" s="70"/>
      <c r="B45" s="70"/>
      <c r="C45" s="70"/>
      <c r="D45" s="70"/>
      <c r="E45" s="71"/>
      <c r="F45" s="71"/>
      <c r="G45" s="71"/>
      <c r="H45" s="71"/>
      <c r="I45" s="71"/>
      <c r="J45" s="71"/>
    </row>
    <row r="46" spans="1:16" ht="33" customHeight="1">
      <c r="A46" s="72" t="s">
        <v>55</v>
      </c>
      <c r="B46" s="72"/>
      <c r="C46" s="72"/>
      <c r="D46" s="72"/>
      <c r="E46" s="72"/>
      <c r="F46" s="72"/>
      <c r="G46" s="72"/>
      <c r="H46" s="72"/>
      <c r="I46" s="73"/>
      <c r="J46" s="73"/>
      <c r="K46" s="17"/>
      <c r="L46" s="17"/>
      <c r="M46" s="17"/>
      <c r="N46" s="17"/>
      <c r="O46" s="17"/>
      <c r="P46" s="17"/>
    </row>
    <row r="47" spans="1:16" ht="15.75">
      <c r="A47" s="74"/>
      <c r="B47" s="74"/>
      <c r="C47" s="74"/>
      <c r="D47" s="74"/>
      <c r="E47" s="74"/>
      <c r="F47" s="74"/>
      <c r="G47" s="74"/>
      <c r="H47" s="75" t="s">
        <v>56</v>
      </c>
      <c r="I47" s="76"/>
      <c r="J47" s="74"/>
      <c r="M47" s="74"/>
      <c r="N47" s="74"/>
      <c r="O47" s="74"/>
      <c r="P47" s="74"/>
    </row>
    <row r="48" spans="1:16" ht="15.75">
      <c r="A48" s="58" t="s">
        <v>42</v>
      </c>
      <c r="B48" s="60"/>
      <c r="C48" s="58" t="s">
        <v>43</v>
      </c>
      <c r="D48" s="59"/>
      <c r="E48" s="59"/>
      <c r="F48" s="59"/>
      <c r="G48" s="60"/>
      <c r="H48" s="61" t="s">
        <v>44</v>
      </c>
      <c r="I48" s="74"/>
      <c r="J48" s="74"/>
      <c r="K48" s="74"/>
      <c r="L48" s="74"/>
    </row>
    <row r="49" spans="1:12" ht="15" customHeight="1">
      <c r="A49" s="62" t="s">
        <v>45</v>
      </c>
      <c r="B49" s="62"/>
      <c r="C49" s="77" t="s">
        <v>57</v>
      </c>
      <c r="D49" s="78"/>
      <c r="E49" s="78"/>
      <c r="F49" s="78"/>
      <c r="G49" s="79"/>
      <c r="H49" s="65">
        <f>500+542+226+190</f>
        <v>1458</v>
      </c>
      <c r="I49" s="74"/>
      <c r="J49" s="74"/>
      <c r="K49" s="74"/>
      <c r="L49" s="74"/>
    </row>
    <row r="50" spans="1:12" ht="15" customHeight="1">
      <c r="A50" s="62"/>
      <c r="B50" s="62"/>
      <c r="C50" s="63" t="s">
        <v>58</v>
      </c>
      <c r="D50" s="80"/>
      <c r="E50" s="80"/>
      <c r="F50" s="80"/>
      <c r="G50" s="81"/>
      <c r="H50" s="65">
        <f>(1.45*100.92)*12+((1.2*512.6)+(1.44*512.6))*2</f>
        <v>4462.5360000000001</v>
      </c>
      <c r="I50" s="74"/>
      <c r="J50" s="74"/>
      <c r="K50" s="74"/>
      <c r="L50" s="74"/>
    </row>
    <row r="51" spans="1:12" ht="15.75">
      <c r="A51" s="62"/>
      <c r="B51" s="62"/>
      <c r="C51" s="56" t="s">
        <v>51</v>
      </c>
      <c r="D51" s="57"/>
      <c r="E51" s="57"/>
      <c r="F51" s="57"/>
      <c r="G51" s="69"/>
      <c r="H51" s="65"/>
      <c r="I51" s="74"/>
      <c r="J51" s="74"/>
      <c r="K51" s="74"/>
      <c r="L51" s="74"/>
    </row>
    <row r="52" spans="1:12">
      <c r="A52" s="62"/>
      <c r="B52" s="62"/>
      <c r="C52" s="82" t="s">
        <v>59</v>
      </c>
      <c r="D52" s="83"/>
      <c r="E52" s="83"/>
      <c r="F52" s="83"/>
      <c r="G52" s="84"/>
      <c r="H52" s="85">
        <f>3871.23+980.26</f>
        <v>4851.49</v>
      </c>
      <c r="I52" s="71"/>
      <c r="J52" s="71"/>
    </row>
    <row r="53" spans="1:12">
      <c r="A53" s="86"/>
      <c r="B53" s="86"/>
      <c r="C53" s="87"/>
      <c r="D53" s="87"/>
      <c r="E53" s="87"/>
      <c r="F53" s="87"/>
      <c r="G53" s="87"/>
      <c r="H53" s="88"/>
      <c r="I53" s="71"/>
      <c r="J53" s="71"/>
    </row>
    <row r="54" spans="1:12">
      <c r="A54" s="89" t="s">
        <v>60</v>
      </c>
      <c r="B54" s="89"/>
      <c r="C54" s="89"/>
      <c r="D54" s="89"/>
      <c r="E54" s="89"/>
      <c r="F54" s="89"/>
      <c r="G54" s="89"/>
      <c r="H54" s="89"/>
      <c r="I54" s="89"/>
      <c r="J54" s="89"/>
    </row>
    <row r="55" spans="1:12" ht="18" customHeight="1">
      <c r="A55" s="90" t="s">
        <v>61</v>
      </c>
      <c r="B55" s="90"/>
      <c r="C55" s="90"/>
      <c r="D55" s="90"/>
      <c r="E55" s="90"/>
      <c r="F55" s="90"/>
      <c r="G55" s="90"/>
      <c r="H55" s="90"/>
      <c r="I55" s="91"/>
      <c r="J55" s="91"/>
    </row>
    <row r="56" spans="1:12" ht="12" customHeight="1">
      <c r="A56" s="91"/>
      <c r="B56" s="91"/>
      <c r="C56" s="91"/>
      <c r="D56" s="91"/>
      <c r="E56" s="91"/>
      <c r="F56" s="91"/>
      <c r="G56" s="91"/>
      <c r="H56" s="91"/>
      <c r="I56" s="91"/>
      <c r="J56" s="91"/>
    </row>
    <row r="57" spans="1:12" ht="15.75">
      <c r="A57" s="16" t="s">
        <v>62</v>
      </c>
      <c r="B57" s="16"/>
      <c r="C57" s="16"/>
      <c r="D57" s="16"/>
      <c r="E57" s="16"/>
      <c r="F57" s="16"/>
      <c r="G57" s="16"/>
      <c r="H57" s="16"/>
      <c r="I57" s="17"/>
      <c r="J57" s="17"/>
    </row>
    <row r="58" spans="1:12" ht="15.75">
      <c r="A58" s="92"/>
      <c r="B58" s="92"/>
      <c r="C58" s="92"/>
      <c r="D58" s="92"/>
      <c r="E58" s="92"/>
      <c r="F58" s="92"/>
      <c r="G58" s="92"/>
      <c r="H58" s="75" t="s">
        <v>63</v>
      </c>
      <c r="I58" s="76"/>
      <c r="J58" s="92"/>
    </row>
    <row r="59" spans="1:12" ht="15.75">
      <c r="A59" s="93" t="s">
        <v>64</v>
      </c>
      <c r="B59" s="93"/>
      <c r="C59" s="93"/>
      <c r="D59" s="93"/>
      <c r="E59" s="93"/>
      <c r="F59" s="93"/>
      <c r="G59" s="94"/>
      <c r="H59" s="95">
        <f>SUM(H74:H86)+H61+H68</f>
        <v>739542.94221613545</v>
      </c>
      <c r="I59" s="96"/>
      <c r="J59" s="96"/>
    </row>
    <row r="60" spans="1:12" ht="15.75">
      <c r="A60" s="97" t="s">
        <v>65</v>
      </c>
      <c r="B60" s="98" t="s">
        <v>66</v>
      </c>
      <c r="C60" s="99"/>
      <c r="D60" s="99"/>
      <c r="E60" s="99"/>
      <c r="F60" s="99"/>
      <c r="G60" s="100"/>
      <c r="H60" s="101" t="s">
        <v>67</v>
      </c>
      <c r="I60" s="102"/>
    </row>
    <row r="61" spans="1:12" ht="15.75">
      <c r="A61" s="103" t="s">
        <v>68</v>
      </c>
      <c r="B61" s="63" t="s">
        <v>69</v>
      </c>
      <c r="C61" s="64"/>
      <c r="D61" s="64"/>
      <c r="E61" s="64"/>
      <c r="F61" s="64"/>
      <c r="G61" s="64"/>
      <c r="H61" s="104">
        <f>SUM(H62:H67)</f>
        <v>48689</v>
      </c>
      <c r="I61" s="18"/>
      <c r="K61" s="105">
        <f>[1]Основное!$C$5*[1]Основное!K35</f>
        <v>10642.551289451205</v>
      </c>
    </row>
    <row r="62" spans="1:12" ht="15.75">
      <c r="A62" s="103"/>
      <c r="B62" s="63" t="s">
        <v>70</v>
      </c>
      <c r="C62" s="64"/>
      <c r="D62" s="64"/>
      <c r="E62" s="64"/>
      <c r="F62" s="64"/>
      <c r="G62" s="64"/>
      <c r="H62" s="85">
        <f>325+192+7725+713</f>
        <v>8955</v>
      </c>
      <c r="I62" s="18"/>
    </row>
    <row r="63" spans="1:12" ht="15.75">
      <c r="A63" s="103"/>
      <c r="B63" s="63" t="s">
        <v>71</v>
      </c>
      <c r="C63" s="64"/>
      <c r="D63" s="64"/>
      <c r="E63" s="64"/>
      <c r="F63" s="64"/>
      <c r="G63" s="64"/>
      <c r="H63" s="85">
        <v>2757</v>
      </c>
      <c r="I63" s="18"/>
    </row>
    <row r="64" spans="1:12" ht="15.75">
      <c r="A64" s="103"/>
      <c r="B64" s="63" t="s">
        <v>72</v>
      </c>
      <c r="C64" s="64"/>
      <c r="D64" s="64"/>
      <c r="E64" s="64"/>
      <c r="F64" s="64"/>
      <c r="G64" s="64"/>
      <c r="H64" s="85">
        <f>3010+1468+2106+1102+2986</f>
        <v>10672</v>
      </c>
      <c r="I64" s="18"/>
    </row>
    <row r="65" spans="1:9" ht="15.75">
      <c r="A65" s="103"/>
      <c r="B65" s="63" t="s">
        <v>73</v>
      </c>
      <c r="C65" s="64"/>
      <c r="D65" s="64"/>
      <c r="E65" s="64"/>
      <c r="F65" s="64"/>
      <c r="G65" s="64"/>
      <c r="H65" s="85">
        <f>235+213+93+89</f>
        <v>630</v>
      </c>
      <c r="I65" s="18"/>
    </row>
    <row r="66" spans="1:9" ht="15.75">
      <c r="A66" s="103"/>
      <c r="B66" s="63" t="s">
        <v>74</v>
      </c>
      <c r="C66" s="64"/>
      <c r="D66" s="64"/>
      <c r="E66" s="64"/>
      <c r="F66" s="64"/>
      <c r="G66" s="64"/>
      <c r="H66" s="85">
        <f>7516+7516</f>
        <v>15032</v>
      </c>
      <c r="I66" s="18"/>
    </row>
    <row r="67" spans="1:9" ht="49.5" customHeight="1">
      <c r="A67" s="103"/>
      <c r="B67" s="106" t="s">
        <v>75</v>
      </c>
      <c r="C67" s="107"/>
      <c r="D67" s="107"/>
      <c r="E67" s="107"/>
      <c r="F67" s="107"/>
      <c r="G67" s="107"/>
      <c r="H67" s="85">
        <v>10643</v>
      </c>
      <c r="I67" s="18"/>
    </row>
    <row r="68" spans="1:9" ht="15.75">
      <c r="A68" s="103" t="s">
        <v>76</v>
      </c>
      <c r="B68" s="63" t="s">
        <v>77</v>
      </c>
      <c r="C68" s="64"/>
      <c r="D68" s="64"/>
      <c r="E68" s="64"/>
      <c r="F68" s="64"/>
      <c r="G68" s="64"/>
      <c r="H68" s="104">
        <f>SUM(H69:H73)</f>
        <v>70571.368342068192</v>
      </c>
      <c r="I68" s="18"/>
    </row>
    <row r="69" spans="1:9" ht="15.75">
      <c r="A69" s="103"/>
      <c r="B69" s="63" t="s">
        <v>74</v>
      </c>
      <c r="C69" s="64"/>
      <c r="D69" s="64"/>
      <c r="E69" s="64"/>
      <c r="F69" s="64"/>
      <c r="G69" s="64"/>
      <c r="H69" s="85">
        <f>16000+16000</f>
        <v>32000</v>
      </c>
      <c r="I69" s="18"/>
    </row>
    <row r="70" spans="1:9" ht="15.75">
      <c r="A70" s="103"/>
      <c r="B70" s="63" t="s">
        <v>78</v>
      </c>
      <c r="C70" s="64"/>
      <c r="D70" s="64"/>
      <c r="E70" s="64"/>
      <c r="F70" s="64"/>
      <c r="G70" s="64"/>
      <c r="H70" s="85">
        <v>16829</v>
      </c>
      <c r="I70" s="18"/>
    </row>
    <row r="71" spans="1:9" ht="15.75">
      <c r="A71" s="103"/>
      <c r="B71" s="63" t="s">
        <v>79</v>
      </c>
      <c r="C71" s="64"/>
      <c r="D71" s="64"/>
      <c r="E71" s="64"/>
      <c r="F71" s="64"/>
      <c r="G71" s="64"/>
      <c r="H71" s="85">
        <v>16000</v>
      </c>
      <c r="I71" s="18"/>
    </row>
    <row r="72" spans="1:9" ht="15.75">
      <c r="A72" s="103"/>
      <c r="B72" s="108" t="s">
        <v>80</v>
      </c>
      <c r="C72" s="109"/>
      <c r="D72" s="109"/>
      <c r="E72" s="109"/>
      <c r="F72" s="109"/>
      <c r="G72" s="109"/>
      <c r="H72" s="85">
        <f>[1]Основное!$C$5*[1]Основное!K36</f>
        <v>3091.9123588760881</v>
      </c>
      <c r="I72" s="18"/>
    </row>
    <row r="73" spans="1:9" ht="15.75">
      <c r="A73" s="103"/>
      <c r="B73" s="63" t="s">
        <v>81</v>
      </c>
      <c r="C73" s="110"/>
      <c r="D73" s="110"/>
      <c r="E73" s="110"/>
      <c r="F73" s="110"/>
      <c r="G73" s="110"/>
      <c r="H73" s="85">
        <f>[1]Основное!$C$5*[1]Основное!M36</f>
        <v>2650.4559831921133</v>
      </c>
      <c r="I73" s="18"/>
    </row>
    <row r="74" spans="1:9" ht="15.75">
      <c r="A74" s="103">
        <v>3</v>
      </c>
      <c r="B74" s="63" t="s">
        <v>82</v>
      </c>
      <c r="C74" s="64"/>
      <c r="D74" s="64"/>
      <c r="E74" s="64"/>
      <c r="F74" s="64"/>
      <c r="G74" s="64"/>
      <c r="H74" s="85">
        <f>[1]Основное!$C$5*[1]Основное!H38</f>
        <v>25464.577932722277</v>
      </c>
      <c r="I74" s="18"/>
    </row>
    <row r="75" spans="1:9" ht="15.75">
      <c r="A75" s="103">
        <v>4</v>
      </c>
      <c r="B75" s="63" t="s">
        <v>83</v>
      </c>
      <c r="C75" s="64"/>
      <c r="D75" s="64"/>
      <c r="E75" s="64"/>
      <c r="F75" s="64"/>
      <c r="G75" s="64"/>
      <c r="H75" s="85">
        <f>[1]Основное!$C$5*[1]Основное!H40</f>
        <v>82383.40359707248</v>
      </c>
      <c r="I75" s="18"/>
    </row>
    <row r="76" spans="1:9" ht="15.75">
      <c r="A76" s="103">
        <v>5</v>
      </c>
      <c r="B76" s="63" t="s">
        <v>84</v>
      </c>
      <c r="C76" s="64"/>
      <c r="D76" s="64"/>
      <c r="E76" s="64"/>
      <c r="F76" s="64"/>
      <c r="G76" s="64"/>
      <c r="H76" s="85">
        <f>[1]Основное!$C$5*[1]Основное!H41</f>
        <v>5240.7914482949691</v>
      </c>
      <c r="I76" s="18"/>
    </row>
    <row r="77" spans="1:9" ht="15.75">
      <c r="A77" s="103">
        <v>6</v>
      </c>
      <c r="B77" s="63" t="s">
        <v>85</v>
      </c>
      <c r="C77" s="64"/>
      <c r="D77" s="64"/>
      <c r="E77" s="64"/>
      <c r="F77" s="64"/>
      <c r="G77" s="64"/>
      <c r="H77" s="85">
        <f>[1]Основное!$C$5*[1]Основное!H42</f>
        <v>47922.563110382558</v>
      </c>
      <c r="I77" s="18"/>
    </row>
    <row r="78" spans="1:9" ht="15.75">
      <c r="A78" s="103">
        <v>7</v>
      </c>
      <c r="B78" s="63" t="s">
        <v>86</v>
      </c>
      <c r="C78" s="64"/>
      <c r="D78" s="64"/>
      <c r="E78" s="64"/>
      <c r="F78" s="64"/>
      <c r="G78" s="64"/>
      <c r="H78" s="85">
        <f>[1]Основное!$C$5*[1]Основное!H43</f>
        <v>116295.60965807032</v>
      </c>
      <c r="I78" s="18"/>
    </row>
    <row r="79" spans="1:9" ht="15.75">
      <c r="A79" s="103">
        <v>8</v>
      </c>
      <c r="B79" s="63" t="s">
        <v>87</v>
      </c>
      <c r="C79" s="64"/>
      <c r="D79" s="64"/>
      <c r="E79" s="64"/>
      <c r="F79" s="64"/>
      <c r="G79" s="64"/>
      <c r="H79" s="85">
        <f>[1]Основное!$C$5*[1]Основное!H44</f>
        <v>19422.691746127028</v>
      </c>
      <c r="I79" s="18"/>
    </row>
    <row r="80" spans="1:9" ht="15.75">
      <c r="A80" s="103">
        <v>9</v>
      </c>
      <c r="B80" s="63" t="s">
        <v>88</v>
      </c>
      <c r="C80" s="64"/>
      <c r="D80" s="64"/>
      <c r="E80" s="64"/>
      <c r="F80" s="64"/>
      <c r="G80" s="64"/>
      <c r="H80" s="85">
        <f>'[1]с ОПУ'!I2*'[1]с ОПУ'!C2</f>
        <v>17296.87007336094</v>
      </c>
      <c r="I80" s="18"/>
    </row>
    <row r="81" spans="1:16" ht="15.75">
      <c r="A81" s="103">
        <v>10</v>
      </c>
      <c r="B81" s="63" t="s">
        <v>89</v>
      </c>
      <c r="C81" s="64"/>
      <c r="D81" s="64"/>
      <c r="E81" s="64"/>
      <c r="F81" s="64"/>
      <c r="G81" s="64"/>
      <c r="H81" s="85">
        <f>[1]Основное!$C$5*[1]Основное!H45</f>
        <v>3800.3897213307778</v>
      </c>
      <c r="I81" s="18"/>
    </row>
    <row r="82" spans="1:16" ht="15.75">
      <c r="A82" s="103">
        <v>11</v>
      </c>
      <c r="B82" s="63" t="s">
        <v>90</v>
      </c>
      <c r="C82" s="64"/>
      <c r="D82" s="64"/>
      <c r="E82" s="64"/>
      <c r="F82" s="64"/>
      <c r="G82" s="64"/>
      <c r="H82" s="85">
        <f>[1]Основное!$C$5*[1]Основное!H46</f>
        <v>2905.3669798905639</v>
      </c>
      <c r="I82" s="18"/>
    </row>
    <row r="83" spans="1:16" ht="15.75">
      <c r="A83" s="103">
        <v>12</v>
      </c>
      <c r="B83" s="63" t="s">
        <v>91</v>
      </c>
      <c r="C83" s="64"/>
      <c r="D83" s="64"/>
      <c r="E83" s="64"/>
      <c r="F83" s="64"/>
      <c r="G83" s="64"/>
      <c r="H83" s="85">
        <f>[1]Основное!$C$5*[1]Основное!H47</f>
        <v>233589.54697204073</v>
      </c>
      <c r="I83" s="18"/>
    </row>
    <row r="84" spans="1:16" ht="15.75">
      <c r="A84" s="103">
        <v>13</v>
      </c>
      <c r="B84" s="63" t="s">
        <v>92</v>
      </c>
      <c r="C84" s="64"/>
      <c r="D84" s="64"/>
      <c r="E84" s="64"/>
      <c r="F84" s="64"/>
      <c r="G84" s="64"/>
      <c r="H84" s="85">
        <f>[1]Основное!$C$5*[1]Основное!H48</f>
        <v>52314.847920947519</v>
      </c>
      <c r="I84" s="18"/>
    </row>
    <row r="85" spans="1:16" ht="15.75">
      <c r="A85" s="103">
        <v>14</v>
      </c>
      <c r="B85" s="63" t="s">
        <v>93</v>
      </c>
      <c r="C85" s="64"/>
      <c r="D85" s="64"/>
      <c r="E85" s="64"/>
      <c r="F85" s="64"/>
      <c r="G85" s="64"/>
      <c r="H85" s="85">
        <f>[1]Основное!$C$5*[1]Основное!H49</f>
        <v>7373.1116293029809</v>
      </c>
      <c r="I85" s="18"/>
    </row>
    <row r="86" spans="1:16" ht="15.75">
      <c r="A86" s="103">
        <v>15</v>
      </c>
      <c r="B86" s="63" t="s">
        <v>94</v>
      </c>
      <c r="C86" s="64"/>
      <c r="D86" s="64"/>
      <c r="E86" s="64"/>
      <c r="F86" s="64"/>
      <c r="G86" s="64"/>
      <c r="H86" s="85">
        <f>[1]Основное!$C$5*[1]Основное!H50</f>
        <v>6272.8030845242765</v>
      </c>
      <c r="I86" s="18"/>
    </row>
    <row r="87" spans="1:16">
      <c r="A87" s="111"/>
      <c r="B87" s="111"/>
      <c r="C87" s="111"/>
      <c r="D87" s="111"/>
      <c r="E87" s="111"/>
      <c r="F87" s="111"/>
      <c r="G87" s="111"/>
      <c r="H87" s="112"/>
      <c r="I87" s="113"/>
      <c r="J87" s="113"/>
    </row>
    <row r="88" spans="1:16" s="49" customFormat="1" ht="26.25" customHeight="1">
      <c r="A88" s="114" t="s">
        <v>95</v>
      </c>
      <c r="B88" s="114"/>
      <c r="C88" s="114"/>
      <c r="D88" s="114"/>
      <c r="E88" s="114"/>
      <c r="F88" s="114"/>
      <c r="G88" s="114"/>
      <c r="H88" s="114"/>
      <c r="I88" s="115"/>
      <c r="J88" s="115"/>
    </row>
    <row r="89" spans="1:16" s="49" customFormat="1">
      <c r="A89" s="116"/>
      <c r="B89" s="117"/>
      <c r="C89" s="117"/>
      <c r="D89" s="117"/>
      <c r="E89" s="117"/>
      <c r="F89" s="117"/>
      <c r="G89" s="117"/>
      <c r="H89" s="117"/>
      <c r="I89" s="118"/>
      <c r="J89" s="118"/>
    </row>
    <row r="90" spans="1:16" s="49" customFormat="1" ht="15.75">
      <c r="A90" s="47" t="s">
        <v>96</v>
      </c>
      <c r="B90" s="47"/>
      <c r="C90" s="47"/>
      <c r="D90" s="47"/>
      <c r="E90" s="47"/>
      <c r="F90" s="116"/>
      <c r="G90" s="116"/>
      <c r="I90" s="116"/>
      <c r="J90" s="116"/>
    </row>
    <row r="91" spans="1:16" s="49" customFormat="1" ht="15.75">
      <c r="A91" s="102"/>
      <c r="B91" s="102"/>
      <c r="C91" s="102"/>
      <c r="D91" s="102"/>
      <c r="E91" s="119" t="s">
        <v>97</v>
      </c>
      <c r="F91" s="120"/>
      <c r="G91" s="121"/>
      <c r="H91" s="118"/>
      <c r="I91" s="118"/>
      <c r="J91" s="118"/>
    </row>
    <row r="92" spans="1:16" s="49" customFormat="1" ht="34.5" customHeight="1">
      <c r="A92" s="122" t="s">
        <v>98</v>
      </c>
      <c r="B92" s="123" t="s">
        <v>99</v>
      </c>
      <c r="C92" s="124" t="s">
        <v>100</v>
      </c>
      <c r="D92" s="125" t="s">
        <v>101</v>
      </c>
      <c r="E92" s="126" t="s">
        <v>102</v>
      </c>
      <c r="F92" s="127"/>
      <c r="G92" s="128"/>
      <c r="H92" s="120"/>
      <c r="I92" s="118"/>
      <c r="J92" s="118"/>
      <c r="K92" s="118"/>
    </row>
    <row r="93" spans="1:16" s="49" customFormat="1" ht="15.75">
      <c r="A93" s="129">
        <v>1026.48</v>
      </c>
      <c r="B93" s="129">
        <v>4320</v>
      </c>
      <c r="C93" s="130">
        <v>4344</v>
      </c>
      <c r="D93" s="131">
        <v>6000</v>
      </c>
      <c r="E93" s="131">
        <f>SUM(A93:D93)</f>
        <v>15690.48</v>
      </c>
      <c r="F93" s="132"/>
      <c r="G93" s="133"/>
      <c r="H93" s="118"/>
      <c r="I93" s="118"/>
    </row>
    <row r="94" spans="1:16" s="49" customFormat="1" ht="15.75">
      <c r="A94" s="134"/>
      <c r="B94" s="134"/>
      <c r="C94" s="135"/>
      <c r="D94" s="135"/>
      <c r="E94" s="135"/>
      <c r="F94" s="135"/>
      <c r="G94" s="120"/>
      <c r="H94" s="118"/>
      <c r="I94" s="118"/>
      <c r="J94" s="118"/>
    </row>
    <row r="95" spans="1:16" s="49" customFormat="1" ht="80.25" customHeight="1">
      <c r="A95" s="136" t="s">
        <v>103</v>
      </c>
      <c r="B95" s="136"/>
      <c r="C95" s="136"/>
      <c r="D95" s="136"/>
      <c r="E95" s="136"/>
      <c r="F95" s="136"/>
      <c r="G95" s="136"/>
      <c r="H95" s="136"/>
      <c r="I95" s="137"/>
      <c r="J95" s="137"/>
      <c r="K95" s="137"/>
      <c r="L95" s="137"/>
      <c r="M95" s="137"/>
    </row>
    <row r="96" spans="1:16" ht="46.5" customHeight="1">
      <c r="A96" s="138" t="s">
        <v>104</v>
      </c>
      <c r="B96" s="138"/>
      <c r="C96" s="138"/>
      <c r="D96" s="138"/>
      <c r="E96" s="138"/>
      <c r="F96" s="138"/>
      <c r="G96" s="138"/>
      <c r="H96" s="138"/>
      <c r="I96" s="139"/>
      <c r="J96" s="139"/>
      <c r="K96" s="139"/>
      <c r="L96" s="139"/>
      <c r="M96" s="139"/>
      <c r="N96" s="139"/>
      <c r="O96" s="139"/>
      <c r="P96" s="139"/>
    </row>
    <row r="97" spans="1:16">
      <c r="A97" s="140"/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</row>
    <row r="98" spans="1:16">
      <c r="A98" s="141" t="s">
        <v>105</v>
      </c>
      <c r="B98" s="141"/>
      <c r="C98" s="141"/>
      <c r="D98" s="141"/>
      <c r="E98" s="141"/>
      <c r="F98" s="141"/>
      <c r="G98" s="141"/>
      <c r="H98" s="141"/>
      <c r="I98" s="142"/>
      <c r="J98" s="142"/>
      <c r="K98" s="143"/>
      <c r="L98" s="143"/>
      <c r="M98" s="143"/>
      <c r="N98" s="143"/>
      <c r="O98" s="143"/>
      <c r="P98" s="143"/>
    </row>
    <row r="99" spans="1:16">
      <c r="A99" s="141" t="s">
        <v>106</v>
      </c>
      <c r="B99" s="141"/>
      <c r="C99" s="141"/>
      <c r="D99" s="141"/>
      <c r="E99" s="141"/>
      <c r="F99" s="141"/>
      <c r="G99" s="141"/>
      <c r="H99" s="141"/>
      <c r="I99" s="142"/>
      <c r="J99" s="142"/>
      <c r="K99" s="143"/>
      <c r="L99" s="143"/>
      <c r="M99" s="143"/>
      <c r="N99" s="143"/>
      <c r="O99" s="143"/>
      <c r="P99" s="143"/>
    </row>
    <row r="100" spans="1:16">
      <c r="A100" s="144" t="s">
        <v>107</v>
      </c>
      <c r="B100" s="144"/>
      <c r="C100" s="144"/>
      <c r="D100" s="144"/>
      <c r="E100" s="144"/>
      <c r="F100" s="144"/>
      <c r="G100" s="144"/>
      <c r="H100" s="144"/>
      <c r="I100" s="145"/>
      <c r="J100" s="145"/>
      <c r="K100" s="145"/>
      <c r="L100" s="145"/>
      <c r="M100" s="145"/>
      <c r="N100" s="145"/>
      <c r="O100" s="145"/>
      <c r="P100" s="145"/>
    </row>
    <row r="101" spans="1:16">
      <c r="A101" s="146" t="s">
        <v>108</v>
      </c>
      <c r="B101" s="146"/>
      <c r="C101" s="146"/>
      <c r="D101" s="146"/>
      <c r="E101" s="146"/>
      <c r="F101" s="146"/>
      <c r="G101" s="146"/>
      <c r="H101" s="146"/>
      <c r="I101" s="147"/>
      <c r="J101" s="147"/>
      <c r="K101" s="148"/>
      <c r="L101" s="148"/>
      <c r="M101" s="148"/>
      <c r="N101" s="148"/>
      <c r="O101" s="148"/>
      <c r="P101" s="148"/>
    </row>
    <row r="102" spans="1:16">
      <c r="A102" s="149" t="s">
        <v>109</v>
      </c>
      <c r="B102" s="149"/>
      <c r="C102" s="149"/>
      <c r="D102" s="149"/>
      <c r="E102" s="149"/>
      <c r="F102" s="149"/>
      <c r="G102" s="149"/>
      <c r="H102" s="149"/>
      <c r="I102" s="150"/>
      <c r="J102" s="150"/>
      <c r="K102" s="151"/>
      <c r="L102" s="151"/>
      <c r="M102" s="151"/>
      <c r="N102" s="151"/>
      <c r="O102" s="151"/>
      <c r="P102" s="151"/>
    </row>
  </sheetData>
  <mergeCells count="49">
    <mergeCell ref="A99:H99"/>
    <mergeCell ref="A100:H100"/>
    <mergeCell ref="A101:H101"/>
    <mergeCell ref="A102:H102"/>
    <mergeCell ref="A88:H88"/>
    <mergeCell ref="B89:H89"/>
    <mergeCell ref="A90:E90"/>
    <mergeCell ref="A95:H95"/>
    <mergeCell ref="A96:H96"/>
    <mergeCell ref="A98:H98"/>
    <mergeCell ref="A55:H55"/>
    <mergeCell ref="A57:H57"/>
    <mergeCell ref="A59:G59"/>
    <mergeCell ref="B60:G60"/>
    <mergeCell ref="B67:G67"/>
    <mergeCell ref="B72:G72"/>
    <mergeCell ref="A48:B48"/>
    <mergeCell ref="C48:G48"/>
    <mergeCell ref="A49:B52"/>
    <mergeCell ref="C49:G49"/>
    <mergeCell ref="C51:G51"/>
    <mergeCell ref="C52:G52"/>
    <mergeCell ref="A33:B33"/>
    <mergeCell ref="C33:G33"/>
    <mergeCell ref="A34:B42"/>
    <mergeCell ref="C40:G40"/>
    <mergeCell ref="A44:H44"/>
    <mergeCell ref="A46:H46"/>
    <mergeCell ref="A24:B24"/>
    <mergeCell ref="A28:H28"/>
    <mergeCell ref="A31:H31"/>
    <mergeCell ref="C32:D32"/>
    <mergeCell ref="E32:F32"/>
    <mergeCell ref="I32:J32"/>
    <mergeCell ref="B20:F20"/>
    <mergeCell ref="I20:J20"/>
    <mergeCell ref="A21:B23"/>
    <mergeCell ref="C21:C23"/>
    <mergeCell ref="D21:D23"/>
    <mergeCell ref="E21:E23"/>
    <mergeCell ref="F21:F23"/>
    <mergeCell ref="G21:G23"/>
    <mergeCell ref="H21:H23"/>
    <mergeCell ref="A1:H1"/>
    <mergeCell ref="A2:H2"/>
    <mergeCell ref="A3:H3"/>
    <mergeCell ref="E5:H8"/>
    <mergeCell ref="A17:H17"/>
    <mergeCell ref="A19:H19"/>
  </mergeCells>
  <hyperlinks>
    <hyperlink ref="B60" r:id="rId1" display="blgorod@rambler.ru,"/>
    <hyperlink ref="A100" r:id="rId2" display="blgorod@rambler.ru,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2017-03-28T05:51:01Z</dcterms:modified>
</cp:coreProperties>
</file>