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2" sheetId="55" r:id="rId3"/>
    <sheet name="Лист1" sheetId="63" r:id="rId4"/>
  </sheets>
  <definedNames>
    <definedName name="_xlnm.Print_Area" localSheetId="2">'Набережная 12'!$A$1:$H$99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M36"/>
  <c r="O36"/>
  <c r="H70" i="55"/>
  <c r="H50"/>
  <c r="H42"/>
  <c r="H65"/>
  <c r="H49"/>
  <c r="H40"/>
  <c r="H63"/>
  <c r="H34"/>
  <c r="I2" i="62"/>
  <c r="L35" i="4"/>
  <c r="K36"/>
  <c r="G44"/>
  <c r="C12" i="62"/>
  <c r="D20"/>
  <c r="H35" i="4"/>
  <c r="K35"/>
  <c r="H71" i="55"/>
  <c r="H51"/>
  <c r="K62"/>
  <c r="H66"/>
  <c r="H62" s="1"/>
  <c r="H60" s="1"/>
  <c r="F90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6" i="55"/>
  <c r="H83"/>
  <c r="H82"/>
  <c r="H81"/>
  <c r="H80"/>
  <c r="H79"/>
  <c r="H78"/>
  <c r="H77"/>
  <c r="H75"/>
  <c r="H74"/>
  <c r="H73"/>
  <c r="H72"/>
  <c r="H37"/>
  <c r="H69"/>
  <c r="H67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<sst xmlns="http://schemas.openxmlformats.org/spreadsheetml/2006/main" count="229" uniqueCount="158">
  <si>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</si>
  <si>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</si>
  <si>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</si>
  <si>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</si>
  <si>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</si>
  <si>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</si>
  <si>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</si>
  <si>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</si>
  <si>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</si>
  <si>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</si>
  <si>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</si>
  <si>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</si>
  <si>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</si>
  <si>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</si>
  <si>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</si>
  <si>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</si>
  <si>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</si>
  <si>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</si>
  <si>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</si>
  <si>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</si>
  <si>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</si>
  <si>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</si>
  <si>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</si>
  <si>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</si>
  <si>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</si>
  <si>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</si>
  <si>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</si>
  <si>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</si>
  <si>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</si>
  <si>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</si>
  <si>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</si>
  <si>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</si>
  <si>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</si>
  <si>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</si>
  <si>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</si>
  <si>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</si>
  <si>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</si>
  <si>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</si>
  <si>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</si>
  <si>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</si>
  <si>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</si>
  <si>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</si>
  <si>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</si>
  <si>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</si>
  <si>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</si>
  <si>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</si>
  <si>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</si>
  <si>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</si>
  <si>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</si>
  <si>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</si>
  <si>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</si>
  <si>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</si>
  <si>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</si>
  <si>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</si>
  <si>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</si>
  <si>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</si>
  <si>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</si>
  <si>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</si>
  <si>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</si>
  <si>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</si>
  <si>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</si>
  <si>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</si>
  <si>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</si>
  <si>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</si>
  <si>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</si>
  <si>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</si>
  <si>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</si>
  <si>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</si>
  <si>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</si>
  <si>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</si>
  <si>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</si>
  <si>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</si>
  <si>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</si>
  <si>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</si>
  <si>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</si>
  <si>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</si>
  <si>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</si>
  <si>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</si>
  <si>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</si>
  <si>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</si>
  <si>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</si>
  <si>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</si>
  <si>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</si>
  <si>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</si>
  <si>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</si>
  <si>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</si>
  <si>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</si>
  <si>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</si>
  <si>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</si>
  <si>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</si>
  <si>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</si>
  <si>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</si>
  <si>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</si>
  <si>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</si>
  <si>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</si>
  <si>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</si>
  <si>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</si>
  <si>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</si>
  <si>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</si>
  <si>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</si>
  <si>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</si>
  <si>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</si>
  <si>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</si>
  <si>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Ремонт кровли</t>
  </si>
  <si>
    <t>Автотранспорт (ЗИЛ - перевозка крупногабаритных материалов от жилых домов)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</si>
  <si>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</si>
  <si>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</si>
  <si>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</si>
  <si>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</si>
  <si>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</si>
  <si>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</si>
  <si>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</si>
  <si>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</si>
  <si>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</si>
  <si>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</si>
  <si>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</si>
  <si>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</si>
  <si>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</si>
  <si>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</si>
  <si>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</si>
  <si>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</si>
  <si>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</si>
  <si>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</si>
  <si>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</si>
  <si>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</si>
  <si>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</si>
  <si>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</si>
  <si>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</si>
  <si>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</si>
  <si>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</si>
  <si>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ООО фирма "Курсклифт"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</si>
  <si>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</si>
  <si>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</si>
  <si>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Общая площадь квартир -5445,19 кв.м.</t>
  </si>
  <si>
    <t>Общая площадь дома - 7023,70 кв. м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</si>
  <si>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</si>
  <si>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</si>
  <si>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</si>
  <si>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</si>
  <si>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>0,66 руб/м²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</si>
  <si>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</si>
  <si>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</si>
  <si>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</si>
  <si>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</si>
  <si>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</si>
  <si>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</si>
  <si>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</si>
  <si>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Окраска мусорных контейнеров,скамеек</t>
  </si>
  <si>
    <t>Замена доводчика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</si>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</sst>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2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0" fontId="25" fillId="0" borderId="0" xfId="2" applyFont="1" applyBorder="1" applyAlignment="1">
      <alignment horizontal="lef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3" fillId="0" borderId="0" xfId="2" applyFont="1" applyBorder="1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horizontal="left" vertical="center"/>
    </xf>
    <xf numFmtId="0" fontId="7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0" fontId="25" fillId="0" borderId="0" xfId="2" applyFont="1" applyBorder="1" applyAlignment="1">
      <alignment horizontal="center" wrapText="1"/>
    </xf>
    <xf numFmtId="0" fontId="15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left"/>
    </xf>
    <xf numFmtId="0" fontId="28" fillId="0" borderId="11" xfId="2" applyFont="1" applyBorder="1" applyAlignment="1">
      <alignment horizontal="left"/>
    </xf>
    <xf numFmtId="0" fontId="28" fillId="0" borderId="13" xfId="2" applyFont="1" applyBorder="1" applyAlignment="1">
      <alignment horizontal="left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4" fillId="0" borderId="0" xfId="2" applyFont="1" applyAlignment="1">
      <alignment horizont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5" fillId="0" borderId="0" xfId="2" applyFont="1" applyBorder="1">
      <alignment horizontal="left"/>
    </xf>
    <xf numFmtId="0" fontId="28" fillId="0" borderId="0" xfId="2" applyFont="1">
      <alignment horizontal="left"/>
    </xf>
    <xf numFmtId="0" fontId="5" fillId="0" borderId="0" xfId="2" applyFont="1">
      <alignment horizontal="left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2</v>
      </c>
      <c r="B1" s="9" t="s">
        <v>16</v>
      </c>
      <c r="C1" s="23" t="s">
        <v>17</v>
      </c>
      <c r="D1" s="118"/>
      <c r="E1" s="41"/>
      <c r="F1" s="104"/>
      <c r="G1" s="105"/>
      <c r="H1" s="105"/>
      <c r="I1" s="106"/>
      <c r="J1" s="41"/>
    </row>
    <row r="2" spans="1:10">
      <c r="A2" s="8">
        <v>1</v>
      </c>
      <c r="B2" s="8" t="s">
        <v>24</v>
      </c>
      <c r="C2" s="24">
        <v>3696.6</v>
      </c>
      <c r="D2" s="41"/>
      <c r="E2" s="119"/>
      <c r="F2" s="107"/>
      <c r="G2" s="108"/>
      <c r="H2" s="109"/>
      <c r="I2" s="110"/>
      <c r="J2" s="41"/>
    </row>
    <row r="3" spans="1:10">
      <c r="A3" s="8">
        <v>2</v>
      </c>
      <c r="B3" s="8" t="s">
        <v>25</v>
      </c>
      <c r="C3" s="24">
        <v>7319.94</v>
      </c>
      <c r="D3" s="41"/>
      <c r="E3" s="119"/>
      <c r="F3" s="107"/>
      <c r="G3" s="41"/>
      <c r="H3" s="109"/>
      <c r="I3" s="110"/>
      <c r="J3" s="41"/>
    </row>
    <row r="4" spans="1:10">
      <c r="A4" s="8">
        <v>3</v>
      </c>
      <c r="B4" s="8" t="s">
        <v>26</v>
      </c>
      <c r="C4" s="24">
        <v>3698.5</v>
      </c>
      <c r="D4" s="41"/>
      <c r="E4" s="119"/>
      <c r="F4" s="107"/>
      <c r="G4" s="41"/>
      <c r="H4" s="109"/>
      <c r="I4" s="110"/>
      <c r="J4" s="41"/>
    </row>
    <row r="5" spans="1:10">
      <c r="A5" s="8">
        <v>4</v>
      </c>
      <c r="B5" s="8" t="s">
        <v>27</v>
      </c>
      <c r="C5" s="24">
        <v>3720</v>
      </c>
      <c r="D5" s="41"/>
      <c r="E5" s="119"/>
      <c r="F5" s="107"/>
      <c r="G5" s="41"/>
      <c r="H5" s="109"/>
      <c r="I5" s="110"/>
      <c r="J5" s="41"/>
    </row>
    <row r="6" spans="1:10">
      <c r="A6" s="8">
        <v>5</v>
      </c>
      <c r="B6" s="8" t="s">
        <v>28</v>
      </c>
      <c r="C6" s="24">
        <v>10961.46</v>
      </c>
      <c r="D6" s="41"/>
      <c r="E6" s="119"/>
      <c r="F6" s="111"/>
      <c r="G6" s="41"/>
      <c r="H6" s="109"/>
      <c r="I6" s="110"/>
      <c r="J6" s="41"/>
    </row>
    <row r="7" spans="1:10">
      <c r="A7" s="8">
        <v>6</v>
      </c>
      <c r="B7" s="8" t="s">
        <v>29</v>
      </c>
      <c r="C7" s="24">
        <v>10949.9</v>
      </c>
      <c r="D7" s="41"/>
      <c r="E7" s="119"/>
      <c r="F7" s="107"/>
      <c r="G7" s="41"/>
      <c r="H7" s="109"/>
      <c r="I7" s="110"/>
      <c r="J7" s="41"/>
    </row>
    <row r="8" spans="1:10">
      <c r="A8" s="8">
        <v>7</v>
      </c>
      <c r="B8" s="8" t="s">
        <v>30</v>
      </c>
      <c r="C8" s="24">
        <v>4183.5</v>
      </c>
      <c r="D8" s="41"/>
      <c r="E8" s="119"/>
      <c r="F8" s="107"/>
      <c r="G8" s="41"/>
      <c r="H8" s="109"/>
      <c r="I8" s="110"/>
      <c r="J8" s="41"/>
    </row>
    <row r="9" spans="1:10">
      <c r="A9" s="8">
        <v>8</v>
      </c>
      <c r="B9" s="8" t="s">
        <v>31</v>
      </c>
      <c r="C9" s="24">
        <v>7333.4</v>
      </c>
      <c r="D9" s="41"/>
      <c r="E9" s="119"/>
      <c r="F9" s="107"/>
      <c r="G9" s="41"/>
      <c r="H9" s="109"/>
      <c r="I9" s="110"/>
      <c r="J9" s="41"/>
    </row>
    <row r="10" spans="1:10">
      <c r="A10" s="8">
        <v>9</v>
      </c>
      <c r="B10" s="8" t="s">
        <v>32</v>
      </c>
      <c r="C10" s="24">
        <v>5445.19</v>
      </c>
      <c r="D10" s="41"/>
      <c r="E10" s="119"/>
      <c r="F10" s="107"/>
      <c r="G10" s="41"/>
      <c r="H10" s="109"/>
      <c r="I10" s="110"/>
      <c r="J10" s="41"/>
    </row>
    <row r="11" spans="1:10">
      <c r="A11" s="8">
        <v>10</v>
      </c>
      <c r="B11" s="8" t="s">
        <v>33</v>
      </c>
      <c r="C11" s="24">
        <v>10802.7</v>
      </c>
      <c r="D11" s="41"/>
      <c r="E11" s="119"/>
      <c r="F11" s="107"/>
      <c r="G11" s="41"/>
      <c r="H11" s="109"/>
      <c r="I11" s="110"/>
      <c r="J11" s="41"/>
    </row>
    <row r="12" spans="1:10">
      <c r="A12" s="8">
        <v>11</v>
      </c>
      <c r="B12" s="8" t="s">
        <v>34</v>
      </c>
      <c r="C12" s="24">
        <v>9239.51</v>
      </c>
      <c r="D12" s="41"/>
      <c r="E12" s="119"/>
      <c r="F12" s="107"/>
      <c r="G12" s="41"/>
      <c r="H12" s="109"/>
      <c r="I12" s="110"/>
      <c r="J12" s="41"/>
    </row>
    <row r="13" spans="1:10">
      <c r="A13" s="8">
        <v>12</v>
      </c>
      <c r="B13" s="8" t="s">
        <v>35</v>
      </c>
      <c r="C13" s="24">
        <v>9143.15</v>
      </c>
      <c r="D13" s="41"/>
      <c r="E13" s="119"/>
      <c r="F13" s="107"/>
      <c r="G13" s="41"/>
      <c r="H13" s="109"/>
      <c r="I13" s="110"/>
      <c r="J13" s="41"/>
    </row>
    <row r="14" spans="1:10">
      <c r="A14" s="8">
        <v>13</v>
      </c>
      <c r="B14" s="8" t="s">
        <v>36</v>
      </c>
      <c r="C14" s="24">
        <v>16477.78</v>
      </c>
      <c r="D14" s="41"/>
      <c r="E14" s="119"/>
      <c r="F14" s="41"/>
      <c r="G14" s="112"/>
      <c r="H14" s="109"/>
      <c r="I14" s="110"/>
      <c r="J14" s="41"/>
    </row>
    <row r="15" spans="1:10">
      <c r="A15" s="8">
        <v>14</v>
      </c>
      <c r="B15" s="8" t="s">
        <v>37</v>
      </c>
      <c r="C15" s="24">
        <v>5385.4</v>
      </c>
      <c r="D15" s="41"/>
      <c r="E15" s="119"/>
      <c r="F15" s="107"/>
      <c r="G15" s="41"/>
      <c r="H15" s="109"/>
      <c r="I15" s="110"/>
      <c r="J15" s="41"/>
    </row>
    <row r="16" spans="1:10">
      <c r="A16" s="8">
        <v>15</v>
      </c>
      <c r="B16" s="8" t="s">
        <v>38</v>
      </c>
      <c r="C16" s="24">
        <v>9294.9</v>
      </c>
      <c r="D16" s="41"/>
      <c r="E16" s="119"/>
      <c r="F16" s="107"/>
      <c r="G16" s="113"/>
      <c r="H16" s="109"/>
      <c r="I16" s="110"/>
      <c r="J16" s="41"/>
    </row>
    <row r="17" spans="1:10">
      <c r="A17" s="8">
        <v>16</v>
      </c>
      <c r="B17" s="8" t="s">
        <v>39</v>
      </c>
      <c r="C17" s="24">
        <v>5493.8</v>
      </c>
      <c r="D17" s="41"/>
      <c r="E17" s="119"/>
      <c r="F17" s="111"/>
      <c r="G17" s="114"/>
      <c r="H17" s="109"/>
      <c r="I17" s="110"/>
      <c r="J17" s="41"/>
    </row>
    <row r="18" spans="1:10">
      <c r="A18" s="8">
        <v>17</v>
      </c>
      <c r="B18" s="8" t="s">
        <v>40</v>
      </c>
      <c r="C18" s="24">
        <v>11296.7</v>
      </c>
      <c r="D18" s="41"/>
      <c r="E18" s="119"/>
      <c r="F18" s="111"/>
      <c r="G18" s="114"/>
      <c r="H18" s="109"/>
      <c r="I18" s="110"/>
      <c r="J18" s="41"/>
    </row>
    <row r="19" spans="1:10">
      <c r="A19" s="8">
        <v>18</v>
      </c>
      <c r="B19" s="8" t="s">
        <v>41</v>
      </c>
      <c r="C19" s="24">
        <v>9235.7000000000007</v>
      </c>
      <c r="D19" s="41"/>
      <c r="E19" s="119"/>
      <c r="F19" s="111"/>
      <c r="G19" s="114"/>
      <c r="H19" s="109"/>
      <c r="I19" s="115"/>
      <c r="J19" s="41"/>
    </row>
    <row r="20" spans="1:10">
      <c r="A20" s="8">
        <v>19</v>
      </c>
      <c r="B20" s="8" t="s">
        <v>42</v>
      </c>
      <c r="C20" s="24">
        <v>4408.2</v>
      </c>
      <c r="D20" s="41"/>
      <c r="E20" s="119"/>
      <c r="F20" s="104"/>
      <c r="G20" s="116"/>
      <c r="H20" s="117"/>
      <c r="I20" s="106"/>
      <c r="J20" s="41"/>
    </row>
    <row r="21" spans="1:10">
      <c r="A21" s="8">
        <v>20</v>
      </c>
      <c r="B21" s="8" t="s">
        <v>43</v>
      </c>
      <c r="C21" s="24">
        <v>4463.8</v>
      </c>
      <c r="D21" s="41"/>
      <c r="E21" s="119"/>
    </row>
    <row r="22" spans="1:10">
      <c r="A22" s="8">
        <v>21</v>
      </c>
      <c r="B22" s="8" t="s">
        <v>44</v>
      </c>
      <c r="C22" s="24">
        <v>6168.9</v>
      </c>
      <c r="D22" s="41"/>
      <c r="E22" s="119"/>
    </row>
    <row r="23" spans="1:10">
      <c r="A23" s="8">
        <v>22</v>
      </c>
      <c r="B23" s="8" t="s">
        <v>45</v>
      </c>
      <c r="C23" s="24">
        <v>8664.9</v>
      </c>
      <c r="D23" s="41"/>
      <c r="E23" s="119"/>
    </row>
    <row r="24" spans="1:10">
      <c r="A24" s="8">
        <v>23</v>
      </c>
      <c r="B24" s="8" t="s">
        <v>46</v>
      </c>
      <c r="C24" s="24">
        <v>6313.24</v>
      </c>
      <c r="D24" s="41"/>
      <c r="E24" s="119"/>
    </row>
    <row r="25" spans="1:10">
      <c r="A25" s="8">
        <v>24</v>
      </c>
      <c r="B25" s="8" t="s">
        <v>47</v>
      </c>
      <c r="C25" s="24">
        <v>6413.8</v>
      </c>
      <c r="D25" s="41"/>
      <c r="E25" s="119"/>
    </row>
    <row r="26" spans="1:10">
      <c r="A26" s="8">
        <v>25</v>
      </c>
      <c r="B26" s="8" t="s">
        <v>48</v>
      </c>
      <c r="C26" s="24">
        <v>4233.8999999999996</v>
      </c>
      <c r="D26" s="41"/>
      <c r="E26" s="119"/>
    </row>
    <row r="27" spans="1:10">
      <c r="A27" s="8">
        <v>26</v>
      </c>
      <c r="B27" s="8" t="s">
        <v>49</v>
      </c>
      <c r="C27" s="24">
        <v>6293.5</v>
      </c>
      <c r="D27" s="41"/>
      <c r="E27" s="119"/>
    </row>
    <row r="28" spans="1:10">
      <c r="A28" s="8">
        <v>27</v>
      </c>
      <c r="B28" s="8" t="s">
        <v>50</v>
      </c>
      <c r="C28" s="24">
        <v>3636.5</v>
      </c>
      <c r="D28" s="41"/>
      <c r="E28" s="119"/>
    </row>
    <row r="29" spans="1:10">
      <c r="A29" s="8">
        <v>28</v>
      </c>
      <c r="B29" s="8" t="s">
        <v>51</v>
      </c>
      <c r="C29" s="24">
        <v>5513.4</v>
      </c>
      <c r="D29" s="41"/>
      <c r="E29" s="119"/>
    </row>
    <row r="30" spans="1:10">
      <c r="A30" s="8">
        <v>29</v>
      </c>
      <c r="B30" s="8" t="s">
        <v>52</v>
      </c>
      <c r="C30" s="24">
        <v>6302</v>
      </c>
      <c r="D30" s="41"/>
      <c r="E30" s="119"/>
    </row>
    <row r="31" spans="1:10">
      <c r="A31" s="8">
        <v>30</v>
      </c>
      <c r="B31" s="8" t="s">
        <v>53</v>
      </c>
      <c r="C31" s="24">
        <v>4220.18</v>
      </c>
      <c r="D31" s="41"/>
      <c r="E31" s="119"/>
    </row>
    <row r="32" spans="1:10">
      <c r="A32" s="8">
        <v>31</v>
      </c>
      <c r="B32" s="8" t="s">
        <v>23</v>
      </c>
      <c r="C32" s="24">
        <v>6255.95</v>
      </c>
      <c r="D32" s="41"/>
      <c r="E32" s="119"/>
    </row>
    <row r="33" spans="1:15">
      <c r="A33" s="8"/>
      <c r="B33" s="11" t="s">
        <v>12</v>
      </c>
      <c r="C33" s="25">
        <f>SUM(C2:C32)</f>
        <v>216566.39999999997</v>
      </c>
      <c r="D33" s="104"/>
      <c r="E33" s="120"/>
    </row>
    <row r="34" spans="1:15" ht="31.5">
      <c r="E34" s="141" t="s">
        <v>2</v>
      </c>
      <c r="F34" s="128" t="s">
        <v>21</v>
      </c>
      <c r="G34" s="129" t="s">
        <v>60</v>
      </c>
      <c r="H34" s="129" t="s">
        <v>61</v>
      </c>
      <c r="I34" s="130" t="s">
        <v>62</v>
      </c>
      <c r="J34" s="131"/>
      <c r="K34" s="131"/>
      <c r="L34" s="131"/>
      <c r="M34" s="131"/>
    </row>
    <row r="35" spans="1:15" ht="15.75">
      <c r="E35" s="132">
        <v>1</v>
      </c>
      <c r="F35" s="142" t="s">
        <v>6</v>
      </c>
      <c r="G35" s="134">
        <v>1668518</v>
      </c>
      <c r="H35" s="135">
        <f>G35/I35</f>
        <v>7.704417675133354</v>
      </c>
      <c r="I35" s="144">
        <v>216566.39999999999</v>
      </c>
      <c r="J35" s="141">
        <v>492336</v>
      </c>
      <c r="K35" s="145">
        <f>J35/I35</f>
        <v>2.273372046633273</v>
      </c>
      <c r="L35" s="134">
        <f>G35+J35</f>
        <v>2160854</v>
      </c>
      <c r="M35" s="141"/>
    </row>
    <row r="36" spans="1:15" ht="31.5">
      <c r="E36" s="132">
        <v>2</v>
      </c>
      <c r="F36" s="143" t="s">
        <v>73</v>
      </c>
      <c r="G36" s="134">
        <f>N36+L36+J36+2213903</f>
        <v>2827503</v>
      </c>
      <c r="H36" s="135">
        <f t="shared" ref="H36:H50" si="0">G36/I36</f>
        <v>13.056055787047299</v>
      </c>
      <c r="I36" s="144">
        <v>216566.39999999999</v>
      </c>
      <c r="J36" s="141">
        <v>235000</v>
      </c>
      <c r="K36" s="145">
        <f>J36/I36</f>
        <v>1.0851175436263427</v>
      </c>
      <c r="L36" s="141">
        <v>153000</v>
      </c>
      <c r="M36" s="145">
        <f>L36/I36</f>
        <v>0.70648078372268275</v>
      </c>
      <c r="N36" s="141">
        <v>225600</v>
      </c>
      <c r="O36" s="145">
        <f>N36/I36</f>
        <v>1.0417128418812891</v>
      </c>
    </row>
    <row r="37" spans="1:15" ht="15.75">
      <c r="E37" s="132">
        <v>3</v>
      </c>
      <c r="F37" s="133" t="s">
        <v>67</v>
      </c>
      <c r="G37" s="134">
        <v>0</v>
      </c>
      <c r="H37" s="135">
        <f t="shared" si="0"/>
        <v>0</v>
      </c>
      <c r="I37" s="136">
        <v>216566.39999999999</v>
      </c>
      <c r="J37" s="131"/>
      <c r="K37" s="131"/>
      <c r="L37" s="131"/>
      <c r="M37" s="131"/>
    </row>
    <row r="38" spans="1:15" ht="15.75">
      <c r="E38" s="132">
        <v>4</v>
      </c>
      <c r="F38" s="142" t="s">
        <v>8</v>
      </c>
      <c r="G38" s="134">
        <v>1657195</v>
      </c>
      <c r="H38" s="135">
        <f t="shared" si="0"/>
        <v>7.6521334796164133</v>
      </c>
      <c r="I38" s="136">
        <v>216566.39999999999</v>
      </c>
      <c r="J38" s="131"/>
      <c r="K38" s="131"/>
      <c r="L38" s="131"/>
      <c r="M38" s="131"/>
    </row>
    <row r="39" spans="1:15" ht="15.75">
      <c r="E39" s="132">
        <v>5</v>
      </c>
      <c r="F39" s="142" t="s">
        <v>69</v>
      </c>
      <c r="G39" s="134">
        <v>0</v>
      </c>
      <c r="H39" s="135">
        <f t="shared" si="0"/>
        <v>0</v>
      </c>
      <c r="I39" s="136">
        <v>216566.39999999999</v>
      </c>
      <c r="J39" s="131"/>
      <c r="K39" s="131"/>
      <c r="L39" s="131"/>
      <c r="M39" s="131"/>
      <c r="O39" s="145"/>
    </row>
    <row r="40" spans="1:15" ht="15.75">
      <c r="E40" s="132">
        <v>6</v>
      </c>
      <c r="F40" s="142" t="s">
        <v>65</v>
      </c>
      <c r="G40" s="134">
        <v>5706504</v>
      </c>
      <c r="H40" s="135">
        <f t="shared" si="0"/>
        <v>26.349904694357019</v>
      </c>
      <c r="I40" s="136">
        <v>216566.39999999999</v>
      </c>
      <c r="J40" s="131"/>
      <c r="K40" s="131"/>
      <c r="L40" s="131"/>
      <c r="M40" s="131"/>
    </row>
    <row r="41" spans="1:15" ht="15.75">
      <c r="E41" s="132">
        <v>7</v>
      </c>
      <c r="F41" s="142" t="s">
        <v>68</v>
      </c>
      <c r="G41" s="134">
        <v>398412</v>
      </c>
      <c r="H41" s="135">
        <f t="shared" si="0"/>
        <v>1.839675960813866</v>
      </c>
      <c r="I41" s="136">
        <v>216566.39999999999</v>
      </c>
      <c r="J41" s="131"/>
      <c r="K41" s="131"/>
      <c r="L41" s="131"/>
      <c r="M41" s="131"/>
    </row>
    <row r="42" spans="1:15" ht="15.75">
      <c r="E42" s="132">
        <v>8</v>
      </c>
      <c r="F42" s="142" t="s">
        <v>10</v>
      </c>
      <c r="G42" s="134">
        <v>2731647</v>
      </c>
      <c r="H42" s="135">
        <f t="shared" si="0"/>
        <v>12.613438649762845</v>
      </c>
      <c r="I42" s="136">
        <v>216566.39999999999</v>
      </c>
      <c r="J42" s="131"/>
      <c r="K42" s="131"/>
      <c r="L42" s="131"/>
      <c r="M42" s="131"/>
    </row>
    <row r="43" spans="1:15" ht="31.5">
      <c r="E43" s="132">
        <v>9</v>
      </c>
      <c r="F43" s="142" t="s">
        <v>74</v>
      </c>
      <c r="G43" s="137">
        <v>6811268</v>
      </c>
      <c r="H43" s="135">
        <f t="shared" si="0"/>
        <v>31.451176175066863</v>
      </c>
      <c r="I43" s="136">
        <v>216566.39999999999</v>
      </c>
      <c r="J43" s="131"/>
      <c r="K43" s="131"/>
      <c r="L43" s="131"/>
      <c r="M43" s="131"/>
    </row>
    <row r="44" spans="1:15" ht="15.75">
      <c r="E44" s="132">
        <v>10</v>
      </c>
      <c r="F44" s="142" t="s">
        <v>75</v>
      </c>
      <c r="G44" s="134">
        <f>30300+723321+659600</f>
        <v>1413221</v>
      </c>
      <c r="H44" s="135">
        <f t="shared" si="0"/>
        <v>6.5255782983879307</v>
      </c>
      <c r="I44" s="136">
        <v>216566.39999999999</v>
      </c>
      <c r="J44" s="131"/>
      <c r="K44" s="131"/>
      <c r="L44" s="131"/>
      <c r="M44" s="131"/>
    </row>
    <row r="45" spans="1:15" ht="15.75">
      <c r="E45" s="132">
        <v>11</v>
      </c>
      <c r="F45" s="142" t="s">
        <v>66</v>
      </c>
      <c r="G45" s="134">
        <v>236680</v>
      </c>
      <c r="H45" s="135">
        <f t="shared" si="0"/>
        <v>1.0928749796829056</v>
      </c>
      <c r="I45" s="136">
        <v>216566.39999999999</v>
      </c>
      <c r="J45" s="131"/>
      <c r="K45" s="131"/>
      <c r="L45" s="131"/>
      <c r="M45" s="131"/>
    </row>
    <row r="46" spans="1:15" ht="15.75">
      <c r="E46" s="132">
        <v>12</v>
      </c>
      <c r="F46" s="142" t="s">
        <v>77</v>
      </c>
      <c r="G46" s="134">
        <v>386837</v>
      </c>
      <c r="H46" s="135">
        <f t="shared" si="0"/>
        <v>1.7862281498884407</v>
      </c>
      <c r="I46" s="136">
        <v>216566.39999999999</v>
      </c>
      <c r="J46" s="131"/>
      <c r="K46" s="131"/>
      <c r="L46" s="131"/>
      <c r="M46" s="131"/>
    </row>
    <row r="47" spans="1:15" ht="15.75">
      <c r="E47" s="132">
        <v>13</v>
      </c>
      <c r="F47" s="142" t="s">
        <v>11</v>
      </c>
      <c r="G47" s="134">
        <v>15512183</v>
      </c>
      <c r="H47" s="135">
        <f t="shared" si="0"/>
        <v>71.627837928690695</v>
      </c>
      <c r="I47" s="136">
        <v>216566.39999999999</v>
      </c>
      <c r="J47" s="131"/>
      <c r="K47" s="131"/>
      <c r="L47" s="131"/>
      <c r="M47" s="131"/>
    </row>
    <row r="48" spans="1:15" ht="15.75">
      <c r="E48" s="132">
        <v>14</v>
      </c>
      <c r="F48" s="142" t="s">
        <v>63</v>
      </c>
      <c r="G48" s="134">
        <v>3133793</v>
      </c>
      <c r="H48" s="135">
        <f t="shared" si="0"/>
        <v>14.470356435716713</v>
      </c>
      <c r="I48" s="136">
        <v>216566.39999999999</v>
      </c>
      <c r="J48" s="131"/>
      <c r="K48" s="131"/>
      <c r="L48" s="131"/>
      <c r="M48" s="131"/>
    </row>
    <row r="49" spans="5:13" ht="15.75">
      <c r="E49" s="132">
        <v>15</v>
      </c>
      <c r="F49" s="142" t="s">
        <v>64</v>
      </c>
      <c r="G49" s="134">
        <v>488954</v>
      </c>
      <c r="H49" s="135">
        <f t="shared" si="0"/>
        <v>2.2577555890479779</v>
      </c>
      <c r="I49" s="136">
        <v>216566.39999999999</v>
      </c>
      <c r="J49" s="131"/>
      <c r="K49" s="131"/>
      <c r="L49" s="131"/>
      <c r="M49" s="131"/>
    </row>
    <row r="50" spans="5:13" ht="15.75">
      <c r="E50" s="132">
        <v>16</v>
      </c>
      <c r="F50" s="143" t="s">
        <v>138</v>
      </c>
      <c r="G50" s="138">
        <v>355559</v>
      </c>
      <c r="H50" s="135">
        <f t="shared" si="0"/>
        <v>1.6418013135925056</v>
      </c>
      <c r="I50" s="136">
        <v>216566.39999999999</v>
      </c>
      <c r="J50" s="131"/>
      <c r="K50" s="131"/>
      <c r="L50" s="131"/>
      <c r="M50" s="131"/>
    </row>
    <row r="51" spans="5:13" ht="15.75">
      <c r="E51" s="131"/>
      <c r="F51" s="131"/>
      <c r="G51" s="131"/>
      <c r="H51" s="131"/>
      <c r="I51" s="131"/>
      <c r="J51" s="131"/>
      <c r="K51" s="131"/>
      <c r="L51" s="131"/>
      <c r="M51" s="131"/>
    </row>
    <row r="52" spans="5:13" ht="15.75">
      <c r="E52" s="131"/>
      <c r="F52" s="128" t="s">
        <v>22</v>
      </c>
      <c r="G52" s="139">
        <f>SUM(G35:G51)</f>
        <v>43328274</v>
      </c>
      <c r="H52" s="140">
        <f>SUM(H34:H51)</f>
        <v>200.06923511680483</v>
      </c>
      <c r="I52" s="130"/>
      <c r="J52" s="131"/>
      <c r="K52" s="131"/>
      <c r="L52" s="131"/>
      <c r="M52" s="131"/>
    </row>
    <row r="53" spans="5:13" ht="15.75">
      <c r="E53" s="131"/>
      <c r="F53" s="131"/>
      <c r="G53" s="131"/>
      <c r="H53" s="131"/>
      <c r="I53" s="131"/>
      <c r="J53" s="131"/>
      <c r="K53" s="131"/>
      <c r="L53" s="131"/>
      <c r="M53" s="131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2</v>
      </c>
      <c r="G1" s="10" t="s">
        <v>21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27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35</v>
      </c>
      <c r="C3" s="24">
        <v>9143.15</v>
      </c>
    </row>
    <row r="4" spans="1:11">
      <c r="A4" s="8"/>
      <c r="B4" s="8" t="s">
        <v>37</v>
      </c>
      <c r="C4" s="24">
        <v>5385.4</v>
      </c>
    </row>
    <row r="5" spans="1:11">
      <c r="A5" s="8"/>
      <c r="B5" s="8" t="s">
        <v>42</v>
      </c>
      <c r="C5" s="24">
        <v>4408.2</v>
      </c>
    </row>
    <row r="6" spans="1:11">
      <c r="A6" s="8"/>
      <c r="B6" s="8" t="s">
        <v>45</v>
      </c>
      <c r="C6" s="24">
        <v>8664.9</v>
      </c>
    </row>
    <row r="7" spans="1:11">
      <c r="A7" s="8"/>
      <c r="B7" s="8" t="s">
        <v>48</v>
      </c>
      <c r="C7" s="24">
        <v>4233.8999999999996</v>
      </c>
    </row>
    <row r="8" spans="1:11">
      <c r="A8" s="8"/>
      <c r="B8" s="8" t="s">
        <v>50</v>
      </c>
      <c r="C8" s="24">
        <v>3636.5</v>
      </c>
    </row>
    <row r="9" spans="1:11">
      <c r="A9" s="8"/>
      <c r="B9" s="8" t="s">
        <v>51</v>
      </c>
      <c r="C9" s="24">
        <v>5513.4</v>
      </c>
    </row>
    <row r="10" spans="1:11">
      <c r="A10" s="8"/>
      <c r="B10" s="8" t="s">
        <v>53</v>
      </c>
      <c r="C10" s="24">
        <v>4220.18</v>
      </c>
    </row>
    <row r="11" spans="1:11">
      <c r="A11" s="8"/>
      <c r="B11" s="8" t="s">
        <v>23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2</v>
      </c>
      <c r="H16" s="10" t="s">
        <v>21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2</v>
      </c>
      <c r="B19" s="9" t="s">
        <v>16</v>
      </c>
      <c r="C19" s="9" t="s">
        <v>17</v>
      </c>
    </row>
    <row r="20" spans="1:14">
      <c r="A20" s="8">
        <v>1</v>
      </c>
      <c r="B20" s="8" t="s">
        <v>24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25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26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27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28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29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30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31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32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33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34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35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36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37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38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39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40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41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42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43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44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45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46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47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48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49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50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51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52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53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23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12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81" t="s">
        <v>105</v>
      </c>
      <c r="B1" s="181"/>
      <c r="C1" s="181"/>
      <c r="D1" s="181"/>
      <c r="E1" s="181"/>
      <c r="F1" s="181"/>
      <c r="G1" s="181"/>
      <c r="H1" s="181"/>
      <c r="I1" s="62"/>
      <c r="J1" s="62"/>
      <c r="K1" s="62"/>
      <c r="L1" s="62"/>
      <c r="M1" s="62"/>
      <c r="N1" s="62"/>
      <c r="O1" s="62"/>
      <c r="P1" s="62"/>
    </row>
    <row r="2" spans="1:16" ht="18">
      <c r="A2" s="181" t="s">
        <v>106</v>
      </c>
      <c r="B2" s="181"/>
      <c r="C2" s="181"/>
      <c r="D2" s="181"/>
      <c r="E2" s="181"/>
      <c r="F2" s="181"/>
      <c r="G2" s="181"/>
      <c r="H2" s="181"/>
      <c r="I2" s="62"/>
      <c r="J2" s="62"/>
      <c r="K2" s="62"/>
      <c r="L2" s="62"/>
      <c r="M2" s="62"/>
      <c r="N2" s="62"/>
      <c r="O2" s="62"/>
      <c r="P2" s="62"/>
    </row>
    <row r="3" spans="1:16" ht="18">
      <c r="A3" s="182" t="s">
        <v>84</v>
      </c>
      <c r="B3" s="182"/>
      <c r="C3" s="182"/>
      <c r="D3" s="182"/>
      <c r="E3" s="182"/>
      <c r="F3" s="182"/>
      <c r="G3" s="182"/>
      <c r="H3" s="182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</row>
    <row r="5" spans="1:16" s="35" customFormat="1" ht="14.25" customHeight="1">
      <c r="A5" s="36" t="s">
        <v>55</v>
      </c>
      <c r="B5" s="36"/>
      <c r="C5" s="36"/>
      <c r="D5" s="36"/>
      <c r="E5" s="150" t="s">
        <v>144</v>
      </c>
      <c r="F5" s="150"/>
      <c r="G5" s="150"/>
      <c r="H5" s="150"/>
      <c r="I5" s="63"/>
      <c r="J5" s="63"/>
    </row>
    <row r="6" spans="1:16" s="35" customFormat="1" ht="14.25">
      <c r="A6" s="36" t="s">
        <v>0</v>
      </c>
      <c r="B6" s="36"/>
      <c r="C6" s="36"/>
      <c r="D6" s="36"/>
      <c r="E6" s="150"/>
      <c r="F6" s="150"/>
      <c r="G6" s="150"/>
      <c r="H6" s="150"/>
      <c r="I6" s="63"/>
      <c r="J6" s="63"/>
    </row>
    <row r="7" spans="1:16" s="35" customFormat="1" ht="14.25">
      <c r="A7" s="36" t="s">
        <v>134</v>
      </c>
      <c r="B7" s="36"/>
      <c r="C7" s="36"/>
      <c r="D7" s="36"/>
      <c r="E7" s="150"/>
      <c r="F7" s="150"/>
      <c r="G7" s="150"/>
      <c r="H7" s="150"/>
      <c r="I7" s="63"/>
      <c r="J7" s="63"/>
    </row>
    <row r="8" spans="1:16" s="35" customFormat="1" ht="14.25">
      <c r="A8" s="36" t="s">
        <v>133</v>
      </c>
      <c r="B8" s="36"/>
      <c r="C8" s="36"/>
      <c r="D8" s="36"/>
      <c r="E8" s="150"/>
      <c r="F8" s="150"/>
      <c r="G8" s="150"/>
      <c r="H8" s="150"/>
      <c r="I8" s="60"/>
      <c r="J8" s="60"/>
    </row>
    <row r="9" spans="1:16" s="35" customFormat="1" ht="14.25">
      <c r="A9" s="36" t="s">
        <v>1</v>
      </c>
      <c r="B9" s="36"/>
      <c r="C9" s="36"/>
      <c r="D9" s="36"/>
      <c r="E9" s="60" t="s">
        <v>89</v>
      </c>
      <c r="F9" s="63"/>
      <c r="G9" s="63"/>
      <c r="H9" s="63"/>
      <c r="I9" s="63"/>
      <c r="J9" s="63"/>
    </row>
    <row r="10" spans="1:16" s="35" customFormat="1" ht="14.25">
      <c r="A10" s="36" t="s">
        <v>18</v>
      </c>
      <c r="B10" s="36"/>
      <c r="C10" s="36"/>
      <c r="D10" s="36"/>
      <c r="F10" s="60"/>
      <c r="G10" s="60"/>
      <c r="H10" s="60"/>
      <c r="I10" s="60"/>
      <c r="J10" s="60"/>
    </row>
    <row r="11" spans="1:16" s="35" customFormat="1" ht="14.25">
      <c r="A11" s="36" t="s">
        <v>19</v>
      </c>
      <c r="B11" s="36"/>
      <c r="C11" s="36"/>
      <c r="D11" s="36"/>
      <c r="E11" s="36" t="s">
        <v>108</v>
      </c>
      <c r="F11" s="36"/>
      <c r="G11" s="36" t="s">
        <v>142</v>
      </c>
      <c r="H11" s="36"/>
      <c r="I11" s="36"/>
      <c r="J11" s="36"/>
    </row>
    <row r="12" spans="1:16" s="35" customFormat="1" ht="14.25">
      <c r="A12" s="36" t="s">
        <v>56</v>
      </c>
      <c r="B12" s="36"/>
      <c r="C12" s="36"/>
      <c r="D12" s="36"/>
      <c r="E12" s="36" t="s">
        <v>109</v>
      </c>
      <c r="F12" s="36"/>
      <c r="G12" s="36" t="s">
        <v>143</v>
      </c>
      <c r="H12" s="36"/>
      <c r="I12" s="36"/>
      <c r="J12" s="36"/>
    </row>
    <row r="13" spans="1:16" s="35" customFormat="1" ht="14.25">
      <c r="A13" s="36" t="s">
        <v>57</v>
      </c>
      <c r="B13" s="36"/>
      <c r="C13" s="36"/>
      <c r="D13" s="36"/>
      <c r="E13" s="36" t="s">
        <v>110</v>
      </c>
      <c r="F13" s="36"/>
      <c r="G13" s="36" t="s">
        <v>139</v>
      </c>
      <c r="H13" s="36"/>
      <c r="I13" s="36"/>
      <c r="J13" s="36"/>
    </row>
    <row r="14" spans="1:16" s="35" customFormat="1" ht="14.25">
      <c r="A14" s="36" t="s">
        <v>58</v>
      </c>
      <c r="B14" s="36"/>
      <c r="C14" s="36"/>
      <c r="D14" s="36"/>
      <c r="E14" s="36" t="s">
        <v>111</v>
      </c>
      <c r="F14" s="36"/>
      <c r="G14" s="36" t="s">
        <v>124</v>
      </c>
      <c r="H14" s="36"/>
      <c r="I14" s="36"/>
      <c r="J14" s="36"/>
    </row>
    <row r="15" spans="1:16" s="35" customFormat="1" ht="14.25">
      <c r="A15" s="36" t="s">
        <v>59</v>
      </c>
      <c r="B15" s="36"/>
      <c r="C15" s="36"/>
      <c r="D15" s="36"/>
      <c r="E15" s="34" t="s">
        <v>112</v>
      </c>
      <c r="F15" s="36"/>
      <c r="G15" s="36" t="s">
        <v>113</v>
      </c>
      <c r="H15" s="36"/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</row>
    <row r="17" spans="1:15" ht="30" customHeight="1">
      <c r="A17" s="150" t="s">
        <v>145</v>
      </c>
      <c r="B17" s="150"/>
      <c r="C17" s="150"/>
      <c r="D17" s="150"/>
      <c r="E17" s="150"/>
      <c r="F17" s="150"/>
      <c r="G17" s="150"/>
      <c r="H17" s="150"/>
      <c r="I17" s="63"/>
      <c r="J17" s="63"/>
      <c r="K17" s="39"/>
      <c r="L17" s="39"/>
      <c r="M17" s="39"/>
      <c r="N17" s="39"/>
    </row>
    <row r="18" spans="1:15" ht="15.7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  <c r="M18" s="39"/>
      <c r="N18" s="39"/>
    </row>
    <row r="19" spans="1:15" ht="15.75">
      <c r="A19" s="187" t="s">
        <v>140</v>
      </c>
      <c r="B19" s="187"/>
      <c r="C19" s="187"/>
      <c r="D19" s="187"/>
      <c r="E19" s="187"/>
      <c r="F19" s="187"/>
      <c r="G19" s="187"/>
      <c r="H19" s="187"/>
      <c r="I19" s="45"/>
      <c r="J19" s="45"/>
      <c r="K19" s="45"/>
      <c r="L19" s="45"/>
      <c r="M19" s="45"/>
      <c r="N19" s="45"/>
    </row>
    <row r="20" spans="1:15" ht="15.75">
      <c r="A20" s="38"/>
      <c r="B20" s="199"/>
      <c r="C20" s="199"/>
      <c r="D20" s="199"/>
      <c r="E20" s="199"/>
      <c r="F20" s="199"/>
      <c r="G20" s="38"/>
      <c r="H20" s="2" t="s">
        <v>90</v>
      </c>
      <c r="I20" s="200"/>
      <c r="J20" s="200"/>
      <c r="K20" s="39"/>
      <c r="L20" s="39"/>
      <c r="M20" s="40"/>
    </row>
    <row r="21" spans="1:15" s="35" customFormat="1" ht="15" customHeight="1">
      <c r="A21" s="191" t="s">
        <v>85</v>
      </c>
      <c r="B21" s="201"/>
      <c r="C21" s="204" t="s">
        <v>115</v>
      </c>
      <c r="D21" s="191" t="s">
        <v>86</v>
      </c>
      <c r="E21" s="191" t="s">
        <v>129</v>
      </c>
      <c r="F21" s="205" t="s">
        <v>125</v>
      </c>
      <c r="G21" s="208" t="s">
        <v>87</v>
      </c>
      <c r="H21" s="194" t="s">
        <v>88</v>
      </c>
      <c r="I21" s="76"/>
    </row>
    <row r="22" spans="1:15" s="35" customFormat="1" ht="15" customHeight="1">
      <c r="A22" s="192"/>
      <c r="B22" s="202"/>
      <c r="C22" s="204"/>
      <c r="D22" s="192"/>
      <c r="E22" s="192"/>
      <c r="F22" s="206"/>
      <c r="G22" s="209"/>
      <c r="H22" s="194"/>
      <c r="I22" s="76"/>
    </row>
    <row r="23" spans="1:15" s="35" customFormat="1" ht="90" customHeight="1">
      <c r="A23" s="193"/>
      <c r="B23" s="203"/>
      <c r="C23" s="204"/>
      <c r="D23" s="193"/>
      <c r="E23" s="193"/>
      <c r="F23" s="207"/>
      <c r="G23" s="210"/>
      <c r="H23" s="194"/>
      <c r="I23" s="76"/>
    </row>
    <row r="24" spans="1:15" s="98" customFormat="1" ht="14.25">
      <c r="A24" s="183">
        <v>-16694.780959960008</v>
      </c>
      <c r="B24" s="184"/>
      <c r="C24" s="74">
        <v>89192.52</v>
      </c>
      <c r="D24" s="74">
        <v>88933.63</v>
      </c>
      <c r="E24" s="74">
        <v>27062.879999999997</v>
      </c>
      <c r="F24" s="75">
        <f>C24-D24</f>
        <v>258.88999999999942</v>
      </c>
      <c r="G24" s="75">
        <v>36866</v>
      </c>
      <c r="H24" s="96">
        <f>A24+D24+E24-G24-F24</f>
        <v>62176.839040039995</v>
      </c>
      <c r="J24" s="97"/>
    </row>
    <row r="25" spans="1:15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</row>
    <row r="26" spans="1:15" ht="14.25">
      <c r="A26" s="36" t="s">
        <v>141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</row>
    <row r="27" spans="1:15" ht="14.25">
      <c r="A27" s="36" t="s">
        <v>123</v>
      </c>
      <c r="B27" s="36"/>
      <c r="C27" s="36"/>
      <c r="D27" s="36"/>
      <c r="E27" s="36"/>
      <c r="F27" s="36"/>
      <c r="G27" s="34"/>
      <c r="H27" s="34"/>
      <c r="I27" s="36"/>
      <c r="J27" s="36"/>
      <c r="K27" s="35"/>
      <c r="L27" s="35"/>
      <c r="M27" s="35"/>
      <c r="N27" s="35"/>
      <c r="O27" s="35"/>
    </row>
    <row r="28" spans="1:15" ht="15" customHeight="1">
      <c r="A28" s="150" t="s">
        <v>91</v>
      </c>
      <c r="B28" s="150"/>
      <c r="C28" s="150"/>
      <c r="D28" s="150"/>
      <c r="E28" s="150"/>
      <c r="F28" s="150"/>
      <c r="G28" s="150"/>
      <c r="H28" s="150"/>
      <c r="I28" s="63"/>
      <c r="J28" s="63"/>
      <c r="K28" s="63"/>
      <c r="L28" s="63"/>
      <c r="M28" s="63"/>
      <c r="N28" s="63"/>
    </row>
    <row r="29" spans="1:15" ht="14.25">
      <c r="A29" s="36" t="s">
        <v>101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5" ht="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5" s="41" customFormat="1" ht="15.75">
      <c r="A31" s="149" t="s">
        <v>92</v>
      </c>
      <c r="B31" s="149"/>
      <c r="C31" s="149"/>
      <c r="D31" s="149"/>
      <c r="E31" s="149"/>
      <c r="F31" s="149"/>
      <c r="G31" s="149"/>
      <c r="H31" s="149"/>
      <c r="I31" s="46"/>
      <c r="J31" s="46"/>
    </row>
    <row r="32" spans="1:15" s="41" customFormat="1">
      <c r="A32" s="5"/>
      <c r="B32" s="4"/>
      <c r="C32" s="185"/>
      <c r="D32" s="185"/>
      <c r="E32" s="186"/>
      <c r="F32" s="186"/>
      <c r="G32" s="4"/>
      <c r="H32" s="126" t="s">
        <v>93</v>
      </c>
      <c r="I32" s="198"/>
      <c r="J32" s="198"/>
    </row>
    <row r="33" spans="1:14" s="41" customFormat="1" ht="15.75">
      <c r="A33" s="152" t="s">
        <v>16</v>
      </c>
      <c r="B33" s="153"/>
      <c r="C33" s="170" t="s">
        <v>152</v>
      </c>
      <c r="D33" s="171"/>
      <c r="E33" s="171"/>
      <c r="F33" s="171"/>
      <c r="G33" s="172"/>
      <c r="H33" s="43" t="s">
        <v>94</v>
      </c>
    </row>
    <row r="34" spans="1:14" s="41" customFormat="1" ht="15" customHeight="1">
      <c r="A34" s="155" t="s">
        <v>107</v>
      </c>
      <c r="B34" s="156"/>
      <c r="C34" s="64" t="s">
        <v>149</v>
      </c>
      <c r="D34" s="65"/>
      <c r="E34" s="65"/>
      <c r="F34" s="65"/>
      <c r="G34" s="65"/>
      <c r="H34" s="99">
        <f>386+729+331</f>
        <v>1446</v>
      </c>
    </row>
    <row r="35" spans="1:14" s="41" customFormat="1" ht="15" customHeight="1">
      <c r="A35" s="155"/>
      <c r="B35" s="156"/>
      <c r="C35" s="65" t="s">
        <v>122</v>
      </c>
      <c r="D35" s="65"/>
      <c r="E35" s="65"/>
      <c r="F35" s="65"/>
      <c r="G35" s="65"/>
      <c r="H35" s="99">
        <v>24000</v>
      </c>
    </row>
    <row r="36" spans="1:14" s="41" customFormat="1" ht="15" customHeight="1">
      <c r="A36" s="155"/>
      <c r="B36" s="156"/>
      <c r="C36" s="65" t="s">
        <v>131</v>
      </c>
      <c r="D36" s="65"/>
      <c r="E36" s="65"/>
      <c r="F36" s="65"/>
      <c r="G36" s="65"/>
      <c r="H36" s="99">
        <v>11420</v>
      </c>
    </row>
    <row r="37" spans="1:14" s="41" customFormat="1" ht="15" customHeight="1">
      <c r="A37" s="155"/>
      <c r="B37" s="156"/>
      <c r="C37" s="64"/>
      <c r="D37" s="65"/>
      <c r="E37" s="65"/>
      <c r="F37" s="65"/>
      <c r="G37" s="65"/>
      <c r="H37" s="100">
        <f>SUM(H34:H36)</f>
        <v>36866</v>
      </c>
    </row>
    <row r="38" spans="1:14" s="41" customFormat="1" ht="15" customHeight="1">
      <c r="A38" s="155"/>
      <c r="B38" s="156"/>
      <c r="C38" s="152" t="s">
        <v>153</v>
      </c>
      <c r="D38" s="153"/>
      <c r="E38" s="153"/>
      <c r="F38" s="153"/>
      <c r="G38" s="154"/>
      <c r="H38" s="99"/>
    </row>
    <row r="39" spans="1:14" s="41" customFormat="1" ht="15" customHeight="1">
      <c r="A39" s="155"/>
      <c r="B39" s="156"/>
      <c r="C39" s="159" t="s">
        <v>148</v>
      </c>
      <c r="D39" s="160"/>
      <c r="E39" s="160"/>
      <c r="F39" s="160"/>
      <c r="G39" s="161"/>
      <c r="H39" s="99">
        <v>2315</v>
      </c>
    </row>
    <row r="40" spans="1:14" s="41" customFormat="1" ht="15" customHeight="1">
      <c r="A40" s="155"/>
      <c r="B40" s="156"/>
      <c r="C40" s="147" t="s">
        <v>103</v>
      </c>
      <c r="D40" s="146"/>
      <c r="E40" s="146"/>
      <c r="F40" s="146"/>
      <c r="G40" s="146"/>
      <c r="H40" s="99">
        <f>9614+9614+39855+39855</f>
        <v>98938</v>
      </c>
    </row>
    <row r="41" spans="1:14" s="41" customFormat="1" ht="15" customHeight="1">
      <c r="A41" s="155"/>
      <c r="B41" s="156"/>
      <c r="C41" s="65" t="s">
        <v>131</v>
      </c>
      <c r="D41" s="146"/>
      <c r="E41" s="146"/>
      <c r="F41" s="146"/>
      <c r="G41" s="146"/>
      <c r="H41" s="99">
        <v>367</v>
      </c>
    </row>
    <row r="42" spans="1:14" s="41" customFormat="1" ht="15">
      <c r="A42" s="157"/>
      <c r="B42" s="158"/>
      <c r="C42" s="64" t="s">
        <v>150</v>
      </c>
      <c r="D42" s="78"/>
      <c r="E42" s="78"/>
      <c r="F42" s="78"/>
      <c r="G42" s="78"/>
      <c r="H42" s="99">
        <f>4800+9304+17310+4138+2273+1099+281+753</f>
        <v>39958</v>
      </c>
    </row>
    <row r="43" spans="1:14">
      <c r="A43" s="1"/>
      <c r="B43" s="1"/>
      <c r="C43" s="1"/>
      <c r="D43" s="1"/>
      <c r="E43" s="33"/>
      <c r="F43" s="33"/>
      <c r="G43" s="33"/>
      <c r="H43" s="33"/>
      <c r="I43" s="33"/>
      <c r="J43" s="33"/>
    </row>
    <row r="44" spans="1:14" ht="42.75" customHeight="1">
      <c r="A44" s="150" t="s">
        <v>146</v>
      </c>
      <c r="B44" s="150"/>
      <c r="C44" s="150"/>
      <c r="D44" s="150"/>
      <c r="E44" s="150"/>
      <c r="F44" s="150"/>
      <c r="G44" s="150"/>
      <c r="H44" s="150"/>
      <c r="I44" s="63"/>
      <c r="J44" s="63"/>
    </row>
    <row r="45" spans="1:14">
      <c r="A45" s="1"/>
      <c r="B45" s="1"/>
      <c r="C45" s="1"/>
      <c r="D45" s="1"/>
      <c r="E45" s="33"/>
      <c r="F45" s="33"/>
      <c r="G45" s="33"/>
      <c r="H45" s="33"/>
      <c r="I45" s="33"/>
      <c r="J45" s="33"/>
    </row>
    <row r="46" spans="1:14" ht="33" customHeight="1">
      <c r="A46" s="151" t="s">
        <v>154</v>
      </c>
      <c r="B46" s="151"/>
      <c r="C46" s="151"/>
      <c r="D46" s="151"/>
      <c r="E46" s="151"/>
      <c r="F46" s="151"/>
      <c r="G46" s="151"/>
      <c r="H46" s="151"/>
      <c r="I46" s="94"/>
      <c r="J46" s="94"/>
      <c r="K46" s="45"/>
      <c r="L46" s="45"/>
      <c r="M46" s="45"/>
      <c r="N46" s="45"/>
    </row>
    <row r="47" spans="1:14" ht="15">
      <c r="A47" s="44"/>
      <c r="B47" s="44"/>
      <c r="C47" s="44"/>
      <c r="D47" s="44"/>
      <c r="E47" s="44"/>
      <c r="F47" s="44"/>
      <c r="G47" s="44"/>
      <c r="H47" s="66" t="s">
        <v>95</v>
      </c>
      <c r="J47" s="44"/>
      <c r="K47" s="44"/>
      <c r="L47" s="44"/>
      <c r="M47" s="44"/>
      <c r="N47" s="44"/>
    </row>
    <row r="48" spans="1:14" ht="15.75">
      <c r="A48" s="170" t="s">
        <v>16</v>
      </c>
      <c r="B48" s="172"/>
      <c r="C48" s="170" t="s">
        <v>152</v>
      </c>
      <c r="D48" s="171"/>
      <c r="E48" s="171"/>
      <c r="F48" s="171"/>
      <c r="G48" s="172"/>
      <c r="H48" s="43" t="s">
        <v>94</v>
      </c>
      <c r="I48" s="44"/>
      <c r="J48" s="44"/>
    </row>
    <row r="49" spans="1:12" ht="15" customHeight="1">
      <c r="A49" s="169" t="s">
        <v>107</v>
      </c>
      <c r="B49" s="169"/>
      <c r="C49" s="195" t="s">
        <v>117</v>
      </c>
      <c r="D49" s="196"/>
      <c r="E49" s="196"/>
      <c r="F49" s="196"/>
      <c r="G49" s="197"/>
      <c r="H49" s="80">
        <f>393+939</f>
        <v>1332</v>
      </c>
      <c r="I49" s="44"/>
      <c r="J49" s="44"/>
    </row>
    <row r="50" spans="1:12" ht="15" customHeight="1">
      <c r="A50" s="169"/>
      <c r="B50" s="169"/>
      <c r="C50" s="195" t="s">
        <v>147</v>
      </c>
      <c r="D50" s="196"/>
      <c r="E50" s="196"/>
      <c r="F50" s="196"/>
      <c r="G50" s="197"/>
      <c r="H50" s="80">
        <f>451+451</f>
        <v>902</v>
      </c>
      <c r="I50" s="44"/>
      <c r="J50" s="44"/>
    </row>
    <row r="51" spans="1:12" ht="15" customHeight="1">
      <c r="A51" s="169"/>
      <c r="B51" s="169"/>
      <c r="C51" s="64" t="s">
        <v>72</v>
      </c>
      <c r="D51" s="81"/>
      <c r="E51" s="81"/>
      <c r="F51" s="81"/>
      <c r="G51" s="82"/>
      <c r="H51" s="80">
        <f>(1.45*151.38)*12+((1.2*768.9)+(1.44*768.9))*2</f>
        <v>6693.8039999999992</v>
      </c>
      <c r="I51" s="44"/>
      <c r="J51" s="44"/>
      <c r="K51" s="44"/>
      <c r="L51" s="44"/>
    </row>
    <row r="52" spans="1:12" ht="15">
      <c r="A52" s="169"/>
      <c r="B52" s="169"/>
      <c r="C52" s="152" t="s">
        <v>153</v>
      </c>
      <c r="D52" s="153"/>
      <c r="E52" s="153"/>
      <c r="F52" s="153"/>
      <c r="G52" s="154"/>
      <c r="H52" s="80"/>
      <c r="I52" s="44"/>
      <c r="J52" s="44"/>
    </row>
    <row r="53" spans="1:12" ht="14.25">
      <c r="A53" s="169"/>
      <c r="B53" s="169"/>
      <c r="C53" s="188" t="s">
        <v>96</v>
      </c>
      <c r="D53" s="189"/>
      <c r="E53" s="189"/>
      <c r="F53" s="189"/>
      <c r="G53" s="190"/>
      <c r="H53" s="68">
        <v>5888.51</v>
      </c>
      <c r="I53" s="33"/>
      <c r="J53" s="33"/>
    </row>
    <row r="54" spans="1:12" ht="15">
      <c r="A54" s="73"/>
      <c r="B54" s="73"/>
      <c r="C54" s="95"/>
      <c r="D54" s="95"/>
      <c r="E54" s="95"/>
      <c r="F54" s="95"/>
      <c r="G54" s="95"/>
      <c r="H54" s="101"/>
      <c r="I54" s="33"/>
      <c r="J54" s="33"/>
    </row>
    <row r="55" spans="1:12">
      <c r="A55" s="72" t="s">
        <v>20</v>
      </c>
      <c r="B55" s="72"/>
      <c r="C55" s="72"/>
      <c r="D55" s="72"/>
      <c r="E55" s="72"/>
      <c r="F55" s="72"/>
      <c r="G55" s="72"/>
      <c r="H55" s="72"/>
      <c r="I55" s="72"/>
      <c r="J55" s="72"/>
    </row>
    <row r="56" spans="1:12" ht="18" customHeight="1">
      <c r="A56" s="211" t="s">
        <v>15</v>
      </c>
      <c r="B56" s="211"/>
      <c r="C56" s="211"/>
      <c r="D56" s="211"/>
      <c r="E56" s="211"/>
      <c r="F56" s="211"/>
      <c r="G56" s="211"/>
      <c r="H56" s="211"/>
      <c r="I56" s="27"/>
      <c r="J56" s="27"/>
    </row>
    <row r="57" spans="1:12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12" ht="15.75">
      <c r="A58" s="187" t="s">
        <v>13</v>
      </c>
      <c r="B58" s="187"/>
      <c r="C58" s="187"/>
      <c r="D58" s="187"/>
      <c r="E58" s="187"/>
      <c r="F58" s="187"/>
      <c r="G58" s="187"/>
      <c r="H58" s="187"/>
      <c r="I58" s="187"/>
      <c r="J58" s="187"/>
    </row>
    <row r="59" spans="1:12" ht="15.75">
      <c r="A59" s="12"/>
      <c r="B59" s="12"/>
      <c r="C59" s="12"/>
      <c r="D59" s="12"/>
      <c r="E59" s="12"/>
      <c r="F59" s="12"/>
      <c r="G59" s="12"/>
      <c r="H59" s="66" t="s">
        <v>100</v>
      </c>
      <c r="J59" s="12"/>
    </row>
    <row r="60" spans="1:12" ht="15.75">
      <c r="A60" s="174" t="s">
        <v>14</v>
      </c>
      <c r="B60" s="174"/>
      <c r="C60" s="174"/>
      <c r="D60" s="174"/>
      <c r="E60" s="174"/>
      <c r="F60" s="174"/>
      <c r="G60" s="175"/>
      <c r="H60" s="69">
        <f>SUM(H72:H83)+H62+H67</f>
        <v>1033220.136254331</v>
      </c>
      <c r="I60" s="67"/>
      <c r="J60" s="67"/>
    </row>
    <row r="61" spans="1:12" ht="15">
      <c r="A61" s="47" t="s">
        <v>2</v>
      </c>
      <c r="B61" s="178" t="s">
        <v>3</v>
      </c>
      <c r="C61" s="179"/>
      <c r="D61" s="179"/>
      <c r="E61" s="179"/>
      <c r="F61" s="179"/>
      <c r="G61" s="180"/>
      <c r="H61" s="70" t="s">
        <v>4</v>
      </c>
      <c r="I61" s="49"/>
    </row>
    <row r="62" spans="1:12" ht="15.75">
      <c r="A62" s="48" t="s">
        <v>5</v>
      </c>
      <c r="B62" s="64" t="s">
        <v>6</v>
      </c>
      <c r="C62" s="65"/>
      <c r="D62" s="65"/>
      <c r="E62" s="65"/>
      <c r="F62" s="65"/>
      <c r="G62" s="65"/>
      <c r="H62" s="79">
        <f>SUM(H63:H66)</f>
        <v>17421.94273460703</v>
      </c>
      <c r="I62" s="38"/>
      <c r="K62" s="103">
        <f>Основное!$C$10*Основное!K35</f>
        <v>12378.942734607032</v>
      </c>
    </row>
    <row r="63" spans="1:12" ht="15">
      <c r="A63" s="48"/>
      <c r="B63" s="64" t="s">
        <v>116</v>
      </c>
      <c r="C63" s="65"/>
      <c r="D63" s="65"/>
      <c r="E63" s="65"/>
      <c r="F63" s="65"/>
      <c r="G63" s="65"/>
      <c r="H63" s="68">
        <f>85+90+331</f>
        <v>506</v>
      </c>
      <c r="I63" s="38"/>
    </row>
    <row r="64" spans="1:12" ht="15">
      <c r="A64" s="48"/>
      <c r="B64" s="64" t="s">
        <v>121</v>
      </c>
      <c r="C64" s="65"/>
      <c r="D64" s="65"/>
      <c r="E64" s="65"/>
      <c r="F64" s="65"/>
      <c r="G64" s="65"/>
      <c r="H64" s="68">
        <v>3873</v>
      </c>
      <c r="I64" s="38"/>
    </row>
    <row r="65" spans="1:9" ht="15">
      <c r="A65" s="48"/>
      <c r="B65" s="64" t="s">
        <v>118</v>
      </c>
      <c r="C65" s="65"/>
      <c r="D65" s="65"/>
      <c r="E65" s="65"/>
      <c r="F65" s="65"/>
      <c r="G65" s="65"/>
      <c r="H65" s="68">
        <f>193+471</f>
        <v>664</v>
      </c>
      <c r="I65" s="38"/>
    </row>
    <row r="66" spans="1:9" ht="49.5" customHeight="1">
      <c r="A66" s="48"/>
      <c r="B66" s="176" t="s">
        <v>126</v>
      </c>
      <c r="C66" s="177"/>
      <c r="D66" s="177"/>
      <c r="E66" s="177"/>
      <c r="F66" s="177"/>
      <c r="G66" s="177"/>
      <c r="H66" s="68">
        <f>K62</f>
        <v>12378.942734607032</v>
      </c>
      <c r="I66" s="38"/>
    </row>
    <row r="67" spans="1:9" ht="15.75">
      <c r="A67" s="48" t="s">
        <v>7</v>
      </c>
      <c r="B67" s="64" t="s">
        <v>78</v>
      </c>
      <c r="C67" s="65"/>
      <c r="D67" s="65"/>
      <c r="E67" s="65"/>
      <c r="F67" s="65"/>
      <c r="G67" s="65"/>
      <c r="H67" s="79">
        <f>SUM(H68:H71)</f>
        <v>39427.917645581212</v>
      </c>
      <c r="I67" s="38"/>
    </row>
    <row r="68" spans="1:9" ht="15">
      <c r="A68" s="48"/>
      <c r="B68" s="64" t="s">
        <v>130</v>
      </c>
      <c r="C68" s="65"/>
      <c r="D68" s="65"/>
      <c r="E68" s="65"/>
      <c r="F68" s="65"/>
      <c r="G68" s="65"/>
      <c r="H68" s="68">
        <v>24000</v>
      </c>
      <c r="I68" s="38"/>
    </row>
    <row r="69" spans="1:9" ht="15">
      <c r="A69" s="48"/>
      <c r="B69" s="188" t="s">
        <v>135</v>
      </c>
      <c r="C69" s="189"/>
      <c r="D69" s="189"/>
      <c r="E69" s="189"/>
      <c r="F69" s="189"/>
      <c r="G69" s="189"/>
      <c r="H69" s="68">
        <f>Основное!$C$10*Основное!K36</f>
        <v>5908.6711973787251</v>
      </c>
      <c r="I69" s="38"/>
    </row>
    <row r="70" spans="1:9" ht="15">
      <c r="A70" s="48"/>
      <c r="B70" s="125" t="s">
        <v>151</v>
      </c>
      <c r="C70" s="81"/>
      <c r="D70" s="81"/>
      <c r="E70" s="81"/>
      <c r="F70" s="81"/>
      <c r="G70" s="81"/>
      <c r="H70" s="68">
        <f>Основное!$C$10*Основное!O36</f>
        <v>5672.324349483576</v>
      </c>
      <c r="I70" s="38"/>
    </row>
    <row r="71" spans="1:9" ht="15">
      <c r="A71" s="48"/>
      <c r="B71" s="64" t="s">
        <v>136</v>
      </c>
      <c r="C71" s="127"/>
      <c r="D71" s="127"/>
      <c r="E71" s="127"/>
      <c r="F71" s="127"/>
      <c r="G71" s="127"/>
      <c r="H71" s="68">
        <f>Основное!$C$10*Основное!M36</f>
        <v>3846.9220987189146</v>
      </c>
      <c r="I71" s="38"/>
    </row>
    <row r="72" spans="1:9" ht="15">
      <c r="A72" s="48">
        <v>3</v>
      </c>
      <c r="B72" s="64" t="s">
        <v>8</v>
      </c>
      <c r="C72" s="65"/>
      <c r="D72" s="65"/>
      <c r="E72" s="65"/>
      <c r="F72" s="65"/>
      <c r="G72" s="65"/>
      <c r="H72" s="68">
        <f>Основное!$C$10*Основное!H38</f>
        <v>41667.320701872493</v>
      </c>
      <c r="I72" s="38"/>
    </row>
    <row r="73" spans="1:9" ht="15">
      <c r="A73" s="48">
        <v>4</v>
      </c>
      <c r="B73" s="64" t="s">
        <v>9</v>
      </c>
      <c r="C73" s="65"/>
      <c r="D73" s="65"/>
      <c r="E73" s="65"/>
      <c r="F73" s="65"/>
      <c r="G73" s="65"/>
      <c r="H73" s="68">
        <f>Основное!$C$10*Основное!H40</f>
        <v>143480.23754266588</v>
      </c>
      <c r="I73" s="38"/>
    </row>
    <row r="74" spans="1:9" ht="15">
      <c r="A74" s="48">
        <v>5</v>
      </c>
      <c r="B74" s="64" t="s">
        <v>104</v>
      </c>
      <c r="C74" s="65"/>
      <c r="D74" s="65"/>
      <c r="E74" s="65"/>
      <c r="F74" s="65"/>
      <c r="G74" s="65"/>
      <c r="H74" s="68">
        <f>Основное!$C$10*Основное!H41</f>
        <v>10017.385145064054</v>
      </c>
      <c r="I74" s="38"/>
    </row>
    <row r="75" spans="1:9" ht="15">
      <c r="A75" s="48">
        <v>6</v>
      </c>
      <c r="B75" s="64" t="s">
        <v>10</v>
      </c>
      <c r="C75" s="65"/>
      <c r="D75" s="65"/>
      <c r="E75" s="65"/>
      <c r="F75" s="65"/>
      <c r="G75" s="65"/>
      <c r="H75" s="68">
        <f>Основное!$C$10*Основное!H42</f>
        <v>68682.570001302141</v>
      </c>
      <c r="I75" s="38"/>
    </row>
    <row r="76" spans="1:9" ht="15">
      <c r="A76" s="48">
        <v>7</v>
      </c>
      <c r="B76" s="64" t="s">
        <v>74</v>
      </c>
      <c r="C76" s="65"/>
      <c r="D76" s="65"/>
      <c r="E76" s="65"/>
      <c r="F76" s="65"/>
      <c r="G76" s="65"/>
      <c r="H76" s="68">
        <f>Основное!$C$10*Основное!H43</f>
        <v>171257.62999671232</v>
      </c>
      <c r="I76" s="38"/>
    </row>
    <row r="77" spans="1:9" ht="15">
      <c r="A77" s="48">
        <v>8</v>
      </c>
      <c r="B77" s="64" t="s">
        <v>79</v>
      </c>
      <c r="C77" s="65"/>
      <c r="D77" s="65"/>
      <c r="E77" s="65"/>
      <c r="F77" s="65"/>
      <c r="G77" s="65"/>
      <c r="H77" s="68">
        <f>Основное!$C$10*Основное!H44</f>
        <v>35533.013694598973</v>
      </c>
      <c r="I77" s="38"/>
    </row>
    <row r="78" spans="1:9" ht="15">
      <c r="A78" s="48">
        <v>9</v>
      </c>
      <c r="B78" s="64" t="s">
        <v>71</v>
      </c>
      <c r="C78" s="65"/>
      <c r="D78" s="65"/>
      <c r="E78" s="65"/>
      <c r="F78" s="65"/>
      <c r="G78" s="65"/>
      <c r="H78" s="68">
        <f>Основное!$C$10*Основное!H45</f>
        <v>5950.9119106195603</v>
      </c>
      <c r="I78" s="38"/>
    </row>
    <row r="79" spans="1:9" ht="15">
      <c r="A79" s="48">
        <v>10</v>
      </c>
      <c r="B79" s="64" t="s">
        <v>77</v>
      </c>
      <c r="C79" s="65"/>
      <c r="D79" s="65"/>
      <c r="E79" s="65"/>
      <c r="F79" s="65"/>
      <c r="G79" s="65"/>
      <c r="H79" s="68">
        <f>Основное!$C$10*Основное!H46</f>
        <v>9726.3516594910379</v>
      </c>
      <c r="I79" s="38"/>
    </row>
    <row r="80" spans="1:9" ht="15">
      <c r="A80" s="48">
        <v>11</v>
      </c>
      <c r="B80" s="64" t="s">
        <v>11</v>
      </c>
      <c r="C80" s="65"/>
      <c r="D80" s="65"/>
      <c r="E80" s="65"/>
      <c r="F80" s="65"/>
      <c r="G80" s="65"/>
      <c r="H80" s="68">
        <f>Основное!$C$10*Основное!H47</f>
        <v>390027.18681092723</v>
      </c>
      <c r="I80" s="38"/>
    </row>
    <row r="81" spans="1:16" ht="15">
      <c r="A81" s="48">
        <v>12</v>
      </c>
      <c r="B81" s="64" t="s">
        <v>70</v>
      </c>
      <c r="C81" s="65"/>
      <c r="D81" s="65"/>
      <c r="E81" s="65"/>
      <c r="F81" s="65"/>
      <c r="G81" s="65"/>
      <c r="H81" s="68">
        <f>Основное!$C$10*Основное!H48</f>
        <v>78793.840160200285</v>
      </c>
      <c r="I81" s="38"/>
    </row>
    <row r="82" spans="1:16" ht="15">
      <c r="A82" s="48">
        <v>13</v>
      </c>
      <c r="B82" s="64" t="s">
        <v>64</v>
      </c>
      <c r="C82" s="65"/>
      <c r="D82" s="65"/>
      <c r="E82" s="65"/>
      <c r="F82" s="65"/>
      <c r="G82" s="65"/>
      <c r="H82" s="68">
        <f>Основное!$C$10*Основное!H49</f>
        <v>12293.908155928159</v>
      </c>
      <c r="I82" s="38"/>
    </row>
    <row r="83" spans="1:16" ht="15">
      <c r="A83" s="48">
        <v>14</v>
      </c>
      <c r="B83" s="64" t="s">
        <v>155</v>
      </c>
      <c r="C83" s="65"/>
      <c r="D83" s="65"/>
      <c r="E83" s="65"/>
      <c r="F83" s="65"/>
      <c r="G83" s="65"/>
      <c r="H83" s="68">
        <f>Основное!$C$10*Основное!H50</f>
        <v>8939.9200947607751</v>
      </c>
      <c r="I83" s="38"/>
    </row>
    <row r="84" spans="1:16">
      <c r="A84" s="6"/>
      <c r="B84" s="6"/>
      <c r="C84" s="6"/>
      <c r="D84" s="6"/>
      <c r="E84" s="6"/>
      <c r="F84" s="6"/>
      <c r="G84" s="6"/>
      <c r="H84" s="3"/>
      <c r="I84" s="21"/>
      <c r="J84" s="21"/>
    </row>
    <row r="85" spans="1:16" s="41" customFormat="1" ht="26.25" customHeight="1">
      <c r="A85" s="168" t="s">
        <v>132</v>
      </c>
      <c r="B85" s="168"/>
      <c r="C85" s="168"/>
      <c r="D85" s="168"/>
      <c r="E85" s="168"/>
      <c r="F85" s="168"/>
      <c r="G85" s="168"/>
      <c r="H85" s="168"/>
      <c r="I85" s="77"/>
      <c r="J85" s="77"/>
    </row>
    <row r="86" spans="1:16" s="41" customFormat="1">
      <c r="A86" s="19"/>
      <c r="B86" s="173"/>
      <c r="C86" s="173"/>
      <c r="D86" s="173"/>
      <c r="E86" s="173"/>
      <c r="F86" s="173"/>
      <c r="G86" s="173"/>
      <c r="H86" s="173"/>
      <c r="I86" s="50"/>
      <c r="J86" s="50"/>
    </row>
    <row r="87" spans="1:16" s="41" customFormat="1" ht="15.75">
      <c r="A87" s="149" t="s">
        <v>137</v>
      </c>
      <c r="B87" s="149"/>
      <c r="C87" s="149"/>
      <c r="D87" s="149"/>
      <c r="E87" s="149"/>
      <c r="F87" s="149"/>
      <c r="G87" s="19"/>
      <c r="I87" s="19"/>
      <c r="J87" s="19"/>
    </row>
    <row r="88" spans="1:16" s="41" customFormat="1" ht="15">
      <c r="A88" s="49"/>
      <c r="B88" s="49"/>
      <c r="C88" s="49"/>
      <c r="D88" s="49"/>
      <c r="F88" s="42" t="s">
        <v>97</v>
      </c>
      <c r="H88" s="50"/>
      <c r="I88" s="50"/>
      <c r="J88" s="50"/>
    </row>
    <row r="89" spans="1:16" s="41" customFormat="1" ht="34.5" customHeight="1">
      <c r="A89" s="86" t="s">
        <v>119</v>
      </c>
      <c r="B89" s="102" t="s">
        <v>127</v>
      </c>
      <c r="C89" s="83" t="s">
        <v>98</v>
      </c>
      <c r="D89" s="88" t="s">
        <v>99</v>
      </c>
      <c r="E89" s="121" t="s">
        <v>128</v>
      </c>
      <c r="F89" s="91" t="s">
        <v>120</v>
      </c>
      <c r="G89" s="89"/>
      <c r="H89" s="90"/>
      <c r="I89" s="51"/>
      <c r="J89" s="50"/>
      <c r="K89" s="50"/>
      <c r="L89" s="50"/>
    </row>
    <row r="90" spans="1:16" s="41" customFormat="1" ht="15">
      <c r="A90" s="87">
        <v>1496.88</v>
      </c>
      <c r="B90" s="87">
        <v>6480</v>
      </c>
      <c r="C90" s="92">
        <v>7086</v>
      </c>
      <c r="D90" s="93">
        <v>6000</v>
      </c>
      <c r="E90" s="93">
        <v>6000</v>
      </c>
      <c r="F90" s="93">
        <f>SUM(A90:E90)</f>
        <v>27062.880000000001</v>
      </c>
      <c r="G90" s="84"/>
      <c r="H90" s="85"/>
      <c r="I90" s="50"/>
      <c r="J90" s="50"/>
    </row>
    <row r="91" spans="1:16" s="41" customFormat="1" ht="15">
      <c r="A91" s="52"/>
      <c r="B91" s="52"/>
      <c r="C91" s="53"/>
      <c r="D91" s="53"/>
      <c r="E91" s="53"/>
      <c r="F91" s="53"/>
      <c r="G91" s="51"/>
      <c r="H91" s="50"/>
      <c r="I91" s="50"/>
      <c r="J91" s="50"/>
    </row>
    <row r="92" spans="1:16" s="41" customFormat="1" ht="97.5" customHeight="1">
      <c r="A92" s="165" t="s">
        <v>156</v>
      </c>
      <c r="B92" s="165"/>
      <c r="C92" s="165"/>
      <c r="D92" s="165"/>
      <c r="E92" s="165"/>
      <c r="F92" s="165"/>
      <c r="G92" s="165"/>
      <c r="H92" s="165"/>
      <c r="I92" s="54"/>
      <c r="J92" s="54"/>
      <c r="K92" s="54"/>
      <c r="L92" s="54"/>
      <c r="M92" s="54"/>
    </row>
    <row r="93" spans="1:16" ht="62.25" customHeight="1">
      <c r="A93" s="166" t="s">
        <v>157</v>
      </c>
      <c r="B93" s="166"/>
      <c r="C93" s="166"/>
      <c r="D93" s="166"/>
      <c r="E93" s="166"/>
      <c r="F93" s="166"/>
      <c r="G93" s="166"/>
      <c r="H93" s="166"/>
      <c r="I93" s="71"/>
      <c r="J93" s="71"/>
      <c r="K93" s="71"/>
      <c r="L93" s="71"/>
      <c r="M93" s="71"/>
      <c r="N93" s="71"/>
      <c r="O93" s="71"/>
      <c r="P93" s="71"/>
    </row>
    <row r="94" spans="1:16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</row>
    <row r="95" spans="1:16" ht="15">
      <c r="A95" s="167" t="s">
        <v>54</v>
      </c>
      <c r="B95" s="167"/>
      <c r="C95" s="167"/>
      <c r="D95" s="167"/>
      <c r="E95" s="167"/>
      <c r="F95" s="167"/>
      <c r="G95" s="167"/>
      <c r="H95" s="167"/>
      <c r="I95" s="122"/>
      <c r="J95" s="122"/>
      <c r="K95" s="56"/>
      <c r="L95" s="56"/>
      <c r="M95" s="56"/>
      <c r="N95" s="56"/>
      <c r="O95" s="56"/>
      <c r="P95" s="56"/>
    </row>
    <row r="96" spans="1:16" ht="15">
      <c r="A96" s="167" t="s">
        <v>82</v>
      </c>
      <c r="B96" s="167"/>
      <c r="C96" s="167"/>
      <c r="D96" s="167"/>
      <c r="E96" s="167"/>
      <c r="F96" s="167"/>
      <c r="G96" s="167"/>
      <c r="H96" s="167"/>
      <c r="I96" s="122"/>
      <c r="J96" s="122"/>
      <c r="K96" s="56"/>
      <c r="L96" s="56"/>
      <c r="M96" s="56"/>
      <c r="N96" s="56"/>
      <c r="O96" s="56"/>
      <c r="P96" s="56"/>
    </row>
    <row r="97" spans="1:16" ht="14.25">
      <c r="A97" s="162" t="s">
        <v>83</v>
      </c>
      <c r="B97" s="162"/>
      <c r="C97" s="162"/>
      <c r="D97" s="162"/>
      <c r="E97" s="162"/>
      <c r="F97" s="162"/>
      <c r="G97" s="162"/>
      <c r="H97" s="162"/>
      <c r="I97" s="57"/>
      <c r="J97" s="57"/>
      <c r="K97" s="57"/>
      <c r="L97" s="57"/>
      <c r="M97" s="57"/>
      <c r="N97" s="57"/>
      <c r="O97" s="57"/>
      <c r="P97" s="57"/>
    </row>
    <row r="98" spans="1:16" ht="15">
      <c r="A98" s="163" t="s">
        <v>114</v>
      </c>
      <c r="B98" s="163"/>
      <c r="C98" s="163"/>
      <c r="D98" s="163"/>
      <c r="E98" s="163"/>
      <c r="F98" s="163"/>
      <c r="G98" s="163"/>
      <c r="H98" s="163"/>
      <c r="I98" s="123"/>
      <c r="J98" s="123"/>
      <c r="K98" s="58"/>
      <c r="L98" s="58"/>
      <c r="M98" s="58"/>
      <c r="N98" s="58"/>
      <c r="O98" s="58"/>
      <c r="P98" s="58"/>
    </row>
    <row r="99" spans="1:16" ht="15">
      <c r="A99" s="164" t="s">
        <v>102</v>
      </c>
      <c r="B99" s="164"/>
      <c r="C99" s="164"/>
      <c r="D99" s="164"/>
      <c r="E99" s="164"/>
      <c r="F99" s="164"/>
      <c r="G99" s="164"/>
      <c r="H99" s="164"/>
      <c r="I99" s="124"/>
      <c r="J99" s="124"/>
      <c r="K99" s="59"/>
      <c r="L99" s="59"/>
      <c r="M99" s="59"/>
      <c r="N99" s="59"/>
      <c r="O99" s="59"/>
      <c r="P99" s="59"/>
    </row>
    <row r="106" spans="1:16">
      <c r="G106" s="72"/>
      <c r="H106" s="72"/>
      <c r="I106" s="72"/>
      <c r="J106" s="72"/>
      <c r="K106" s="72"/>
      <c r="L106" s="72"/>
      <c r="M106" s="72"/>
    </row>
    <row r="107" spans="1:16">
      <c r="G107" s="72"/>
      <c r="H107" s="72"/>
      <c r="I107" s="72"/>
      <c r="J107" s="72"/>
      <c r="K107" s="72"/>
      <c r="L107" s="72"/>
      <c r="M107" s="72"/>
    </row>
    <row r="108" spans="1:16">
      <c r="G108" s="72"/>
      <c r="H108" s="72"/>
      <c r="I108" s="72"/>
      <c r="J108" s="72"/>
      <c r="K108" s="72"/>
      <c r="L108" s="72"/>
      <c r="M108" s="72"/>
    </row>
    <row r="109" spans="1:16">
      <c r="G109" s="72"/>
      <c r="H109" s="72"/>
      <c r="I109" s="72"/>
      <c r="J109" s="72"/>
      <c r="K109" s="72"/>
      <c r="L109" s="72"/>
      <c r="M109" s="72"/>
    </row>
    <row r="110" spans="1:16">
      <c r="G110" s="72"/>
      <c r="H110" s="72"/>
      <c r="I110" s="72"/>
      <c r="J110" s="72"/>
      <c r="K110" s="72"/>
      <c r="L110" s="72"/>
      <c r="M110" s="72"/>
    </row>
    <row r="111" spans="1:16">
      <c r="G111" s="72"/>
      <c r="H111" s="72"/>
      <c r="I111" s="72"/>
      <c r="J111" s="72"/>
      <c r="K111" s="72"/>
      <c r="L111" s="72"/>
      <c r="M111" s="72"/>
    </row>
    <row r="112" spans="1:16">
      <c r="G112" s="72"/>
      <c r="H112" s="72"/>
      <c r="I112" s="72"/>
      <c r="J112" s="72"/>
      <c r="K112" s="72"/>
      <c r="L112" s="72"/>
      <c r="M112" s="72"/>
    </row>
    <row r="113" spans="7:18">
      <c r="G113" s="72"/>
      <c r="H113" s="72"/>
      <c r="I113" s="72"/>
      <c r="J113" s="72"/>
      <c r="K113" s="72"/>
      <c r="L113" s="72"/>
      <c r="M113" s="72"/>
    </row>
    <row r="114" spans="7:18">
      <c r="G114" s="72"/>
      <c r="H114" s="72"/>
      <c r="I114" s="72"/>
      <c r="J114" s="72"/>
      <c r="K114" s="72"/>
      <c r="L114" s="72"/>
      <c r="M114" s="72"/>
    </row>
    <row r="115" spans="7:18">
      <c r="G115" s="72"/>
      <c r="H115" s="72"/>
      <c r="I115" s="72"/>
      <c r="J115" s="72"/>
      <c r="K115" s="72"/>
      <c r="L115" s="72"/>
      <c r="M115" s="72"/>
    </row>
    <row r="118" spans="7:18"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12</vt:lpstr>
      <vt:lpstr>Лист1</vt:lpstr>
      <vt:lpstr>'Набережная 12'!Область_печати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2018-03-28T10:02:59Z</dcterms:modified>
</cp:coreProperties>
</file>