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3" sheetId="30" r:id="rId3"/>
    <sheet name="Лист1" sheetId="63" r:id="rId4"/>
  </sheets>
  <definedNames>
    <definedName name="_xlnm.Print_Area" localSheetId="2">'Набережная 3'!$A$1:$H$97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I2" i="62"/>
  <c r="H62" i="30"/>
  <c r="H34"/>
  <c r="H37"/>
  <c r="H81"/>
  <c r="H64"/>
  <c r="H48"/>
  <c r="H39"/>
  <c r="H51"/>
  <c r="H63"/>
  <c r="H41"/>
  <c r="L35" i="4"/>
  <c r="K36"/>
  <c r="G44"/>
  <c r="C12" i="62"/>
  <c r="D20"/>
  <c r="H35" i="4"/>
  <c r="K35"/>
  <c r="H69" i="30"/>
  <c r="E88"/>
  <c r="J61"/>
  <c r="H65"/>
  <c r="H61"/>
  <c r="H50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67"/>
  <c r="H68"/>
  <c r="H66"/>
  <c r="H5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<sst xmlns="http://schemas.openxmlformats.org/spreadsheetml/2006/main" count="227" uniqueCount="157">
  <si>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</si>
  <si>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</si>
  <si>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</si>
  <si>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</si>
  <si>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</si>
  <si>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</si>
  <si>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</si>
  <si>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</si>
  <si>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</si>
  <si>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</si>
  <si>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</si>
  <si>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</si>
  <si>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</si>
  <si>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</si>
  <si>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</si>
  <si>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</si>
  <si>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</si>
  <si>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</si>
  <si>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</si>
  <si>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</si>
  <si>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</si>
  <si>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</si>
  <si>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</si>
  <si>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</si>
  <si>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</si>
  <si>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</si>
  <si>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</si>
  <si>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</si>
  <si>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</si>
  <si>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</si>
  <si>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</si>
  <si>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</si>
  <si>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</si>
  <si>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</si>
  <si>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</si>
  <si>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</si>
  <si>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</si>
  <si>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</si>
  <si>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</si>
  <si>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</si>
  <si>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</si>
  <si>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</si>
  <si>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</si>
  <si>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</si>
  <si>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</si>
  <si>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</si>
  <si>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</si>
  <si>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</si>
  <si>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</si>
  <si>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</si>
  <si>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</si>
  <si>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</si>
  <si>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</si>
  <si>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подъезда - 594 кв. м</t>
  </si>
  <si>
    <t>Площадь кровли - 545,2 кв. м</t>
  </si>
  <si>
    <t>Управляющая организация ООО "Благоустроенный город-1"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</si>
  <si>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</si>
  <si>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</si>
  <si>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</si>
  <si>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</si>
  <si>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</si>
  <si>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</si>
  <si>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</si>
  <si>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</si>
  <si>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</si>
  <si>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</si>
  <si>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</si>
  <si>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</si>
  <si>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</si>
  <si>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</si>
  <si>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</si>
  <si>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</si>
  <si>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</si>
  <si>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</si>
  <si>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</si>
  <si>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</si>
  <si>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</si>
  <si>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</si>
  <si>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</si>
  <si>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</si>
  <si>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</si>
  <si>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</si>
  <si>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</si>
  <si>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</si>
  <si>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</si>
  <si>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</si>
  <si>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</si>
  <si>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</si>
  <si>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</si>
  <si>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</si>
  <si>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</si>
  <si>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</si>
  <si>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</si>
  <si>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</si>
  <si>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</si>
  <si>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</si>
  <si>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</si>
  <si>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</si>
  <si>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</si>
  <si>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</si>
  <si>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</si>
  <si>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</si>
  <si>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</si>
  <si>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</si>
  <si>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</si>
  <si>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</si>
  <si>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</si>
  <si>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</si>
  <si>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</si>
  <si>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</si>
  <si>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</si>
  <si>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</si>
  <si>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</si>
  <si>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</si>
  <si>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</si>
  <si>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</si>
  <si>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</si>
  <si>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</si>
  <si>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ООО "Империал"</t>
  </si>
  <si>
    <t>Итого</t>
  </si>
  <si>
    <t>Установка доводчика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</si>
  <si>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</si>
  <si>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</si>
  <si>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</si>
  <si>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</si>
  <si>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</si>
  <si>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</si>
  <si>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</si>
  <si>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</si>
  <si>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</si>
  <si>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</si>
  <si>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</si>
  <si>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</si>
  <si>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</si>
  <si>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</si>
  <si>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</si>
  <si>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</si>
  <si>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</si>
  <si>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</si>
  <si>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</si>
  <si>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Общая площадь квартир -3698,50кв.м.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</si>
  <si>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</si>
  <si>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Установка метал.ограждения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</si>
  <si>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</si>
  <si>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</si>
  <si>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</si>
  <si>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</si>
  <si>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</si>
  <si>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</si>
  <si>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Ремонт межпанельных швов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</si>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</sst>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5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1" xfId="0" applyNumberFormat="1" applyFont="1" applyBorder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7" fillId="0" borderId="0" xfId="2" applyFont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8" fillId="0" borderId="14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31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 wrapText="1"/>
    </xf>
    <xf numFmtId="2" fontId="20" fillId="0" borderId="0" xfId="1" applyNumberFormat="1" applyFont="1" applyAlignment="1" applyProtection="1">
      <alignment horizontal="center"/>
    </xf>
    <xf numFmtId="0" fontId="15" fillId="0" borderId="0" xfId="2" applyFont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2" fillId="0" borderId="0" xfId="2" applyBorder="1">
      <alignment horizontal="left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8" fillId="0" borderId="0" xfId="2" applyFont="1" applyAlignment="1">
      <alignment horizontal="left" wrapText="1"/>
    </xf>
    <xf numFmtId="0" fontId="5" fillId="0" borderId="0" xfId="2" applyFont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/>
    </xf>
    <xf numFmtId="0" fontId="25" fillId="0" borderId="0" xfId="2" applyFont="1" applyBorder="1" applyAlignment="1">
      <alignment horizontal="left" wrapText="1"/>
    </xf>
    <xf numFmtId="0" fontId="28" fillId="0" borderId="0" xfId="2" applyFont="1">
      <alignment horizontal="left"/>
    </xf>
    <xf numFmtId="0" fontId="5" fillId="0" borderId="0" xfId="2" applyFont="1">
      <alignment horizontal="left"/>
    </xf>
    <xf numFmtId="0" fontId="3" fillId="0" borderId="13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Border="1">
      <alignment horizontal="left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4</v>
      </c>
      <c r="B1" s="9" t="s">
        <v>18</v>
      </c>
      <c r="C1" s="23" t="s">
        <v>19</v>
      </c>
      <c r="D1" s="114"/>
      <c r="E1" s="41"/>
      <c r="F1" s="100"/>
      <c r="G1" s="101"/>
      <c r="H1" s="101"/>
      <c r="I1" s="102"/>
      <c r="J1" s="41"/>
    </row>
    <row r="2" spans="1:10">
      <c r="A2" s="8">
        <v>1</v>
      </c>
      <c r="B2" s="8" t="s">
        <v>23</v>
      </c>
      <c r="C2" s="24">
        <v>3696.6</v>
      </c>
      <c r="D2" s="41"/>
      <c r="E2" s="115"/>
      <c r="F2" s="103"/>
      <c r="G2" s="104"/>
      <c r="H2" s="105"/>
      <c r="I2" s="106"/>
      <c r="J2" s="41"/>
    </row>
    <row r="3" spans="1:10">
      <c r="A3" s="8">
        <v>2</v>
      </c>
      <c r="B3" s="8" t="s">
        <v>24</v>
      </c>
      <c r="C3" s="24">
        <v>7319.94</v>
      </c>
      <c r="D3" s="41"/>
      <c r="E3" s="115"/>
      <c r="F3" s="103"/>
      <c r="G3" s="41"/>
      <c r="H3" s="105"/>
      <c r="I3" s="106"/>
      <c r="J3" s="41"/>
    </row>
    <row r="4" spans="1:10">
      <c r="A4" s="8">
        <v>3</v>
      </c>
      <c r="B4" s="8" t="s">
        <v>25</v>
      </c>
      <c r="C4" s="24">
        <v>3698.5</v>
      </c>
      <c r="D4" s="41"/>
      <c r="E4" s="115"/>
      <c r="F4" s="103"/>
      <c r="G4" s="41"/>
      <c r="H4" s="105"/>
      <c r="I4" s="106"/>
      <c r="J4" s="41"/>
    </row>
    <row r="5" spans="1:10">
      <c r="A5" s="8">
        <v>4</v>
      </c>
      <c r="B5" s="8" t="s">
        <v>26</v>
      </c>
      <c r="C5" s="24">
        <v>3720</v>
      </c>
      <c r="D5" s="41"/>
      <c r="E5" s="115"/>
      <c r="F5" s="103"/>
      <c r="G5" s="41"/>
      <c r="H5" s="105"/>
      <c r="I5" s="106"/>
      <c r="J5" s="41"/>
    </row>
    <row r="6" spans="1:10">
      <c r="A6" s="8">
        <v>5</v>
      </c>
      <c r="B6" s="8" t="s">
        <v>27</v>
      </c>
      <c r="C6" s="24">
        <v>10961.46</v>
      </c>
      <c r="D6" s="41"/>
      <c r="E6" s="115"/>
      <c r="F6" s="107"/>
      <c r="G6" s="41"/>
      <c r="H6" s="105"/>
      <c r="I6" s="106"/>
      <c r="J6" s="41"/>
    </row>
    <row r="7" spans="1:10">
      <c r="A7" s="8">
        <v>6</v>
      </c>
      <c r="B7" s="8" t="s">
        <v>28</v>
      </c>
      <c r="C7" s="24">
        <v>10949.9</v>
      </c>
      <c r="D7" s="41"/>
      <c r="E7" s="115"/>
      <c r="F7" s="103"/>
      <c r="G7" s="41"/>
      <c r="H7" s="105"/>
      <c r="I7" s="106"/>
      <c r="J7" s="41"/>
    </row>
    <row r="8" spans="1:10">
      <c r="A8" s="8">
        <v>7</v>
      </c>
      <c r="B8" s="8" t="s">
        <v>29</v>
      </c>
      <c r="C8" s="24">
        <v>4183.5</v>
      </c>
      <c r="D8" s="41"/>
      <c r="E8" s="115"/>
      <c r="F8" s="103"/>
      <c r="G8" s="41"/>
      <c r="H8" s="105"/>
      <c r="I8" s="106"/>
      <c r="J8" s="41"/>
    </row>
    <row r="9" spans="1:10">
      <c r="A9" s="8">
        <v>8</v>
      </c>
      <c r="B9" s="8" t="s">
        <v>30</v>
      </c>
      <c r="C9" s="24">
        <v>7333.4</v>
      </c>
      <c r="D9" s="41"/>
      <c r="E9" s="115"/>
      <c r="F9" s="103"/>
      <c r="G9" s="41"/>
      <c r="H9" s="105"/>
      <c r="I9" s="106"/>
      <c r="J9" s="41"/>
    </row>
    <row r="10" spans="1:10">
      <c r="A10" s="8">
        <v>9</v>
      </c>
      <c r="B10" s="8" t="s">
        <v>31</v>
      </c>
      <c r="C10" s="24">
        <v>5445.19</v>
      </c>
      <c r="D10" s="41"/>
      <c r="E10" s="115"/>
      <c r="F10" s="103"/>
      <c r="G10" s="41"/>
      <c r="H10" s="105"/>
      <c r="I10" s="106"/>
      <c r="J10" s="41"/>
    </row>
    <row r="11" spans="1:10">
      <c r="A11" s="8">
        <v>10</v>
      </c>
      <c r="B11" s="8" t="s">
        <v>32</v>
      </c>
      <c r="C11" s="24">
        <v>10802.7</v>
      </c>
      <c r="D11" s="41"/>
      <c r="E11" s="115"/>
      <c r="F11" s="103"/>
      <c r="G11" s="41"/>
      <c r="H11" s="105"/>
      <c r="I11" s="106"/>
      <c r="J11" s="41"/>
    </row>
    <row r="12" spans="1:10">
      <c r="A12" s="8">
        <v>11</v>
      </c>
      <c r="B12" s="8" t="s">
        <v>33</v>
      </c>
      <c r="C12" s="24">
        <v>9239.51</v>
      </c>
      <c r="D12" s="41"/>
      <c r="E12" s="115"/>
      <c r="F12" s="103"/>
      <c r="G12" s="41"/>
      <c r="H12" s="105"/>
      <c r="I12" s="106"/>
      <c r="J12" s="41"/>
    </row>
    <row r="13" spans="1:10">
      <c r="A13" s="8">
        <v>12</v>
      </c>
      <c r="B13" s="8" t="s">
        <v>34</v>
      </c>
      <c r="C13" s="24">
        <v>9143.15</v>
      </c>
      <c r="D13" s="41"/>
      <c r="E13" s="115"/>
      <c r="F13" s="103"/>
      <c r="G13" s="41"/>
      <c r="H13" s="105"/>
      <c r="I13" s="106"/>
      <c r="J13" s="41"/>
    </row>
    <row r="14" spans="1:10">
      <c r="A14" s="8">
        <v>13</v>
      </c>
      <c r="B14" s="8" t="s">
        <v>35</v>
      </c>
      <c r="C14" s="24">
        <v>16477.78</v>
      </c>
      <c r="D14" s="41"/>
      <c r="E14" s="115"/>
      <c r="F14" s="41"/>
      <c r="G14" s="108"/>
      <c r="H14" s="105"/>
      <c r="I14" s="106"/>
      <c r="J14" s="41"/>
    </row>
    <row r="15" spans="1:10">
      <c r="A15" s="8">
        <v>14</v>
      </c>
      <c r="B15" s="8" t="s">
        <v>36</v>
      </c>
      <c r="C15" s="24">
        <v>5385.4</v>
      </c>
      <c r="D15" s="41"/>
      <c r="E15" s="115"/>
      <c r="F15" s="103"/>
      <c r="G15" s="41"/>
      <c r="H15" s="105"/>
      <c r="I15" s="106"/>
      <c r="J15" s="41"/>
    </row>
    <row r="16" spans="1:10">
      <c r="A16" s="8">
        <v>15</v>
      </c>
      <c r="B16" s="8" t="s">
        <v>37</v>
      </c>
      <c r="C16" s="24">
        <v>9294.9</v>
      </c>
      <c r="D16" s="41"/>
      <c r="E16" s="115"/>
      <c r="F16" s="103"/>
      <c r="G16" s="109"/>
      <c r="H16" s="105"/>
      <c r="I16" s="106"/>
      <c r="J16" s="41"/>
    </row>
    <row r="17" spans="1:10">
      <c r="A17" s="8">
        <v>16</v>
      </c>
      <c r="B17" s="8" t="s">
        <v>38</v>
      </c>
      <c r="C17" s="24">
        <v>5493.8</v>
      </c>
      <c r="D17" s="41"/>
      <c r="E17" s="115"/>
      <c r="F17" s="107"/>
      <c r="G17" s="110"/>
      <c r="H17" s="105"/>
      <c r="I17" s="106"/>
      <c r="J17" s="41"/>
    </row>
    <row r="18" spans="1:10">
      <c r="A18" s="8">
        <v>17</v>
      </c>
      <c r="B18" s="8" t="s">
        <v>39</v>
      </c>
      <c r="C18" s="24">
        <v>11296.7</v>
      </c>
      <c r="D18" s="41"/>
      <c r="E18" s="115"/>
      <c r="F18" s="107"/>
      <c r="G18" s="110"/>
      <c r="H18" s="105"/>
      <c r="I18" s="106"/>
      <c r="J18" s="41"/>
    </row>
    <row r="19" spans="1:10">
      <c r="A19" s="8">
        <v>18</v>
      </c>
      <c r="B19" s="8" t="s">
        <v>40</v>
      </c>
      <c r="C19" s="24">
        <v>9235.7000000000007</v>
      </c>
      <c r="D19" s="41"/>
      <c r="E19" s="115"/>
      <c r="F19" s="107"/>
      <c r="G19" s="110"/>
      <c r="H19" s="105"/>
      <c r="I19" s="111"/>
      <c r="J19" s="41"/>
    </row>
    <row r="20" spans="1:10">
      <c r="A20" s="8">
        <v>19</v>
      </c>
      <c r="B20" s="8" t="s">
        <v>41</v>
      </c>
      <c r="C20" s="24">
        <v>4408.2</v>
      </c>
      <c r="D20" s="41"/>
      <c r="E20" s="115"/>
      <c r="F20" s="100"/>
      <c r="G20" s="112"/>
      <c r="H20" s="113"/>
      <c r="I20" s="102"/>
      <c r="J20" s="41"/>
    </row>
    <row r="21" spans="1:10">
      <c r="A21" s="8">
        <v>20</v>
      </c>
      <c r="B21" s="8" t="s">
        <v>42</v>
      </c>
      <c r="C21" s="24">
        <v>4463.8</v>
      </c>
      <c r="D21" s="41"/>
      <c r="E21" s="115"/>
    </row>
    <row r="22" spans="1:10">
      <c r="A22" s="8">
        <v>21</v>
      </c>
      <c r="B22" s="8" t="s">
        <v>43</v>
      </c>
      <c r="C22" s="24">
        <v>6168.9</v>
      </c>
      <c r="D22" s="41"/>
      <c r="E22" s="115"/>
    </row>
    <row r="23" spans="1:10">
      <c r="A23" s="8">
        <v>22</v>
      </c>
      <c r="B23" s="8" t="s">
        <v>44</v>
      </c>
      <c r="C23" s="24">
        <v>8664.9</v>
      </c>
      <c r="D23" s="41"/>
      <c r="E23" s="115"/>
    </row>
    <row r="24" spans="1:10">
      <c r="A24" s="8">
        <v>23</v>
      </c>
      <c r="B24" s="8" t="s">
        <v>45</v>
      </c>
      <c r="C24" s="24">
        <v>6313.24</v>
      </c>
      <c r="D24" s="41"/>
      <c r="E24" s="115"/>
    </row>
    <row r="25" spans="1:10">
      <c r="A25" s="8">
        <v>24</v>
      </c>
      <c r="B25" s="8" t="s">
        <v>46</v>
      </c>
      <c r="C25" s="24">
        <v>6413.8</v>
      </c>
      <c r="D25" s="41"/>
      <c r="E25" s="115"/>
    </row>
    <row r="26" spans="1:10">
      <c r="A26" s="8">
        <v>25</v>
      </c>
      <c r="B26" s="8" t="s">
        <v>47</v>
      </c>
      <c r="C26" s="24">
        <v>4233.8999999999996</v>
      </c>
      <c r="D26" s="41"/>
      <c r="E26" s="115"/>
    </row>
    <row r="27" spans="1:10">
      <c r="A27" s="8">
        <v>26</v>
      </c>
      <c r="B27" s="8" t="s">
        <v>48</v>
      </c>
      <c r="C27" s="24">
        <v>6293.5</v>
      </c>
      <c r="D27" s="41"/>
      <c r="E27" s="115"/>
    </row>
    <row r="28" spans="1:10">
      <c r="A28" s="8">
        <v>27</v>
      </c>
      <c r="B28" s="8" t="s">
        <v>49</v>
      </c>
      <c r="C28" s="24">
        <v>3636.5</v>
      </c>
      <c r="D28" s="41"/>
      <c r="E28" s="115"/>
    </row>
    <row r="29" spans="1:10">
      <c r="A29" s="8">
        <v>28</v>
      </c>
      <c r="B29" s="8" t="s">
        <v>50</v>
      </c>
      <c r="C29" s="24">
        <v>5513.4</v>
      </c>
      <c r="D29" s="41"/>
      <c r="E29" s="115"/>
    </row>
    <row r="30" spans="1:10">
      <c r="A30" s="8">
        <v>29</v>
      </c>
      <c r="B30" s="8" t="s">
        <v>51</v>
      </c>
      <c r="C30" s="24">
        <v>6302</v>
      </c>
      <c r="D30" s="41"/>
      <c r="E30" s="115"/>
    </row>
    <row r="31" spans="1:10">
      <c r="A31" s="8">
        <v>30</v>
      </c>
      <c r="B31" s="8" t="s">
        <v>52</v>
      </c>
      <c r="C31" s="24">
        <v>4220.18</v>
      </c>
      <c r="D31" s="41"/>
      <c r="E31" s="115"/>
    </row>
    <row r="32" spans="1:10">
      <c r="A32" s="8">
        <v>31</v>
      </c>
      <c r="B32" s="8" t="s">
        <v>22</v>
      </c>
      <c r="C32" s="24">
        <v>6255.95</v>
      </c>
      <c r="D32" s="41"/>
      <c r="E32" s="115"/>
    </row>
    <row r="33" spans="1:15">
      <c r="A33" s="8"/>
      <c r="B33" s="11" t="s">
        <v>14</v>
      </c>
      <c r="C33" s="25">
        <f>SUM(C2:C32)</f>
        <v>216566.39999999997</v>
      </c>
      <c r="D33" s="100"/>
      <c r="E33" s="116"/>
    </row>
    <row r="34" spans="1:15" ht="31.5">
      <c r="E34" s="137" t="s">
        <v>4</v>
      </c>
      <c r="F34" s="123" t="s">
        <v>20</v>
      </c>
      <c r="G34" s="124" t="s">
        <v>60</v>
      </c>
      <c r="H34" s="124" t="s">
        <v>61</v>
      </c>
      <c r="I34" s="125" t="s">
        <v>62</v>
      </c>
      <c r="J34" s="126"/>
      <c r="K34" s="126"/>
      <c r="L34" s="126"/>
      <c r="M34" s="126"/>
    </row>
    <row r="35" spans="1:15" ht="15.75">
      <c r="E35" s="127">
        <v>1</v>
      </c>
      <c r="F35" s="138" t="s">
        <v>8</v>
      </c>
      <c r="G35" s="129">
        <v>1668518</v>
      </c>
      <c r="H35" s="130">
        <f>G35/I35</f>
        <v>7.704417675133354</v>
      </c>
      <c r="I35" s="140">
        <v>216566.39999999999</v>
      </c>
      <c r="J35" s="137">
        <v>492336</v>
      </c>
      <c r="K35" s="141">
        <f>J35/I35</f>
        <v>2.273372046633273</v>
      </c>
      <c r="L35" s="129">
        <f>G35+J35</f>
        <v>2160854</v>
      </c>
      <c r="M35" s="137"/>
    </row>
    <row r="36" spans="1:15" ht="31.5">
      <c r="E36" s="127">
        <v>2</v>
      </c>
      <c r="F36" s="139" t="s">
        <v>73</v>
      </c>
      <c r="G36" s="129">
        <f>N36+L36+J36+2213903</f>
        <v>2827503</v>
      </c>
      <c r="H36" s="130">
        <f t="shared" ref="H36:H50" si="0">G36/I36</f>
        <v>13.056055787047299</v>
      </c>
      <c r="I36" s="140">
        <v>216566.39999999999</v>
      </c>
      <c r="J36" s="137">
        <v>235000</v>
      </c>
      <c r="K36" s="141">
        <f>J36/I36</f>
        <v>1.0851175436263427</v>
      </c>
      <c r="L36" s="137">
        <v>153000</v>
      </c>
      <c r="M36" s="141">
        <f>L36/I36</f>
        <v>0.70648078372268275</v>
      </c>
      <c r="N36" s="137">
        <v>225600</v>
      </c>
      <c r="O36" s="141">
        <f>N36/I36</f>
        <v>1.0417128418812891</v>
      </c>
    </row>
    <row r="37" spans="1:15" ht="15.75">
      <c r="E37" s="127">
        <v>3</v>
      </c>
      <c r="F37" s="128" t="s">
        <v>67</v>
      </c>
      <c r="G37" s="129">
        <v>0</v>
      </c>
      <c r="H37" s="130">
        <f t="shared" si="0"/>
        <v>0</v>
      </c>
      <c r="I37" s="131">
        <v>216566.39999999999</v>
      </c>
      <c r="J37" s="126"/>
      <c r="K37" s="126"/>
      <c r="L37" s="126"/>
      <c r="M37" s="126"/>
    </row>
    <row r="38" spans="1:15" ht="15.75">
      <c r="E38" s="127">
        <v>4</v>
      </c>
      <c r="F38" s="138" t="s">
        <v>10</v>
      </c>
      <c r="G38" s="129">
        <v>1657195</v>
      </c>
      <c r="H38" s="130">
        <f t="shared" si="0"/>
        <v>7.6521334796164133</v>
      </c>
      <c r="I38" s="131">
        <v>216566.39999999999</v>
      </c>
      <c r="J38" s="126"/>
      <c r="K38" s="126"/>
      <c r="L38" s="126"/>
      <c r="M38" s="126"/>
    </row>
    <row r="39" spans="1:15" ht="15.75">
      <c r="E39" s="127">
        <v>5</v>
      </c>
      <c r="F39" s="138" t="s">
        <v>69</v>
      </c>
      <c r="G39" s="129">
        <v>0</v>
      </c>
      <c r="H39" s="130">
        <f t="shared" si="0"/>
        <v>0</v>
      </c>
      <c r="I39" s="131">
        <v>216566.39999999999</v>
      </c>
      <c r="J39" s="126"/>
      <c r="K39" s="126"/>
      <c r="L39" s="126"/>
      <c r="M39" s="126"/>
      <c r="O39" s="141"/>
    </row>
    <row r="40" spans="1:15" ht="15.75">
      <c r="E40" s="127">
        <v>6</v>
      </c>
      <c r="F40" s="138" t="s">
        <v>65</v>
      </c>
      <c r="G40" s="129">
        <v>5706504</v>
      </c>
      <c r="H40" s="130">
        <f t="shared" si="0"/>
        <v>26.349904694357019</v>
      </c>
      <c r="I40" s="131">
        <v>216566.39999999999</v>
      </c>
      <c r="J40" s="126"/>
      <c r="K40" s="126"/>
      <c r="L40" s="126"/>
      <c r="M40" s="126"/>
    </row>
    <row r="41" spans="1:15" ht="15.75">
      <c r="E41" s="127">
        <v>7</v>
      </c>
      <c r="F41" s="138" t="s">
        <v>68</v>
      </c>
      <c r="G41" s="129">
        <v>398412</v>
      </c>
      <c r="H41" s="130">
        <f t="shared" si="0"/>
        <v>1.839675960813866</v>
      </c>
      <c r="I41" s="131">
        <v>216566.39999999999</v>
      </c>
      <c r="J41" s="126"/>
      <c r="K41" s="126"/>
      <c r="L41" s="126"/>
      <c r="M41" s="126"/>
    </row>
    <row r="42" spans="1:15" ht="15.75">
      <c r="E42" s="127">
        <v>8</v>
      </c>
      <c r="F42" s="138" t="s">
        <v>12</v>
      </c>
      <c r="G42" s="129">
        <v>2731647</v>
      </c>
      <c r="H42" s="130">
        <f t="shared" si="0"/>
        <v>12.613438649762845</v>
      </c>
      <c r="I42" s="131">
        <v>216566.39999999999</v>
      </c>
      <c r="J42" s="126"/>
      <c r="K42" s="126"/>
      <c r="L42" s="126"/>
      <c r="M42" s="126"/>
    </row>
    <row r="43" spans="1:15" ht="31.5">
      <c r="E43" s="127">
        <v>9</v>
      </c>
      <c r="F43" s="138" t="s">
        <v>74</v>
      </c>
      <c r="G43" s="132">
        <v>6811268</v>
      </c>
      <c r="H43" s="130">
        <f t="shared" si="0"/>
        <v>31.451176175066863</v>
      </c>
      <c r="I43" s="131">
        <v>216566.39999999999</v>
      </c>
      <c r="J43" s="126"/>
      <c r="K43" s="126"/>
      <c r="L43" s="126"/>
      <c r="M43" s="126"/>
    </row>
    <row r="44" spans="1:15" ht="15.75">
      <c r="E44" s="127">
        <v>10</v>
      </c>
      <c r="F44" s="138" t="s">
        <v>75</v>
      </c>
      <c r="G44" s="129">
        <f>30300+723321+659600</f>
        <v>1413221</v>
      </c>
      <c r="H44" s="130">
        <f t="shared" si="0"/>
        <v>6.5255782983879307</v>
      </c>
      <c r="I44" s="131">
        <v>216566.39999999999</v>
      </c>
      <c r="J44" s="126"/>
      <c r="K44" s="126"/>
      <c r="L44" s="126"/>
      <c r="M44" s="126"/>
    </row>
    <row r="45" spans="1:15" ht="15.75">
      <c r="E45" s="127">
        <v>11</v>
      </c>
      <c r="F45" s="138" t="s">
        <v>66</v>
      </c>
      <c r="G45" s="129">
        <v>236680</v>
      </c>
      <c r="H45" s="130">
        <f t="shared" si="0"/>
        <v>1.0928749796829056</v>
      </c>
      <c r="I45" s="131">
        <v>216566.39999999999</v>
      </c>
      <c r="J45" s="126"/>
      <c r="K45" s="126"/>
      <c r="L45" s="126"/>
      <c r="M45" s="126"/>
    </row>
    <row r="46" spans="1:15" ht="15.75">
      <c r="E46" s="127">
        <v>12</v>
      </c>
      <c r="F46" s="138" t="s">
        <v>77</v>
      </c>
      <c r="G46" s="129">
        <v>386837</v>
      </c>
      <c r="H46" s="130">
        <f t="shared" si="0"/>
        <v>1.7862281498884407</v>
      </c>
      <c r="I46" s="131">
        <v>216566.39999999999</v>
      </c>
      <c r="J46" s="126"/>
      <c r="K46" s="126"/>
      <c r="L46" s="126"/>
      <c r="M46" s="126"/>
    </row>
    <row r="47" spans="1:15" ht="15.75">
      <c r="E47" s="127">
        <v>13</v>
      </c>
      <c r="F47" s="138" t="s">
        <v>13</v>
      </c>
      <c r="G47" s="129">
        <v>15512183</v>
      </c>
      <c r="H47" s="130">
        <f t="shared" si="0"/>
        <v>71.627837928690695</v>
      </c>
      <c r="I47" s="131">
        <v>216566.39999999999</v>
      </c>
      <c r="J47" s="126"/>
      <c r="K47" s="126"/>
      <c r="L47" s="126"/>
      <c r="M47" s="126"/>
    </row>
    <row r="48" spans="1:15" ht="15.75">
      <c r="E48" s="127">
        <v>14</v>
      </c>
      <c r="F48" s="138" t="s">
        <v>63</v>
      </c>
      <c r="G48" s="129">
        <v>3133793</v>
      </c>
      <c r="H48" s="130">
        <f t="shared" si="0"/>
        <v>14.470356435716713</v>
      </c>
      <c r="I48" s="131">
        <v>216566.39999999999</v>
      </c>
      <c r="J48" s="126"/>
      <c r="K48" s="126"/>
      <c r="L48" s="126"/>
      <c r="M48" s="126"/>
    </row>
    <row r="49" spans="5:13" ht="15.75">
      <c r="E49" s="127">
        <v>15</v>
      </c>
      <c r="F49" s="138" t="s">
        <v>64</v>
      </c>
      <c r="G49" s="129">
        <v>488954</v>
      </c>
      <c r="H49" s="130">
        <f t="shared" si="0"/>
        <v>2.2577555890479779</v>
      </c>
      <c r="I49" s="131">
        <v>216566.39999999999</v>
      </c>
      <c r="J49" s="126"/>
      <c r="K49" s="126"/>
      <c r="L49" s="126"/>
      <c r="M49" s="126"/>
    </row>
    <row r="50" spans="5:13" ht="15.75">
      <c r="E50" s="127">
        <v>16</v>
      </c>
      <c r="F50" s="139" t="s">
        <v>131</v>
      </c>
      <c r="G50" s="133">
        <v>355559</v>
      </c>
      <c r="H50" s="130">
        <f t="shared" si="0"/>
        <v>1.6418013135925056</v>
      </c>
      <c r="I50" s="131">
        <v>216566.39999999999</v>
      </c>
      <c r="J50" s="126"/>
      <c r="K50" s="126"/>
      <c r="L50" s="126"/>
      <c r="M50" s="126"/>
    </row>
    <row r="51" spans="5:13" ht="15.75">
      <c r="E51" s="126"/>
      <c r="F51" s="126"/>
      <c r="G51" s="126"/>
      <c r="H51" s="126"/>
      <c r="I51" s="126"/>
      <c r="J51" s="126"/>
      <c r="K51" s="126"/>
      <c r="L51" s="126"/>
      <c r="M51" s="126"/>
    </row>
    <row r="52" spans="5:13" ht="15.75">
      <c r="E52" s="126"/>
      <c r="F52" s="123" t="s">
        <v>21</v>
      </c>
      <c r="G52" s="134">
        <f>SUM(G35:G51)</f>
        <v>43328274</v>
      </c>
      <c r="H52" s="135">
        <f>SUM(H34:H51)</f>
        <v>200.06923511680483</v>
      </c>
      <c r="I52" s="125"/>
      <c r="J52" s="126"/>
      <c r="K52" s="126"/>
      <c r="L52" s="126"/>
      <c r="M52" s="126"/>
    </row>
    <row r="53" spans="5:13" ht="15.75">
      <c r="E53" s="126"/>
      <c r="F53" s="126"/>
      <c r="G53" s="126"/>
      <c r="H53" s="126"/>
      <c r="I53" s="126"/>
      <c r="J53" s="126"/>
      <c r="K53" s="126"/>
      <c r="L53" s="126"/>
      <c r="M53" s="126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4</v>
      </c>
      <c r="G1" s="10" t="s">
        <v>20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26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34</v>
      </c>
      <c r="C3" s="24">
        <v>9143.15</v>
      </c>
    </row>
    <row r="4" spans="1:11">
      <c r="A4" s="8"/>
      <c r="B4" s="8" t="s">
        <v>36</v>
      </c>
      <c r="C4" s="24">
        <v>5385.4</v>
      </c>
    </row>
    <row r="5" spans="1:11">
      <c r="A5" s="8"/>
      <c r="B5" s="8" t="s">
        <v>41</v>
      </c>
      <c r="C5" s="24">
        <v>4408.2</v>
      </c>
    </row>
    <row r="6" spans="1:11">
      <c r="A6" s="8"/>
      <c r="B6" s="8" t="s">
        <v>44</v>
      </c>
      <c r="C6" s="24">
        <v>8664.9</v>
      </c>
    </row>
    <row r="7" spans="1:11">
      <c r="A7" s="8"/>
      <c r="B7" s="8" t="s">
        <v>47</v>
      </c>
      <c r="C7" s="24">
        <v>4233.8999999999996</v>
      </c>
    </row>
    <row r="8" spans="1:11">
      <c r="A8" s="8"/>
      <c r="B8" s="8" t="s">
        <v>49</v>
      </c>
      <c r="C8" s="24">
        <v>3636.5</v>
      </c>
    </row>
    <row r="9" spans="1:11">
      <c r="A9" s="8"/>
      <c r="B9" s="8" t="s">
        <v>50</v>
      </c>
      <c r="C9" s="24">
        <v>5513.4</v>
      </c>
    </row>
    <row r="10" spans="1:11">
      <c r="A10" s="8"/>
      <c r="B10" s="8" t="s">
        <v>52</v>
      </c>
      <c r="C10" s="24">
        <v>4220.18</v>
      </c>
    </row>
    <row r="11" spans="1:11">
      <c r="A11" s="8"/>
      <c r="B11" s="8" t="s">
        <v>22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4</v>
      </c>
      <c r="H16" s="10" t="s">
        <v>20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4</v>
      </c>
      <c r="B19" s="9" t="s">
        <v>18</v>
      </c>
      <c r="C19" s="9" t="s">
        <v>19</v>
      </c>
    </row>
    <row r="20" spans="1:14">
      <c r="A20" s="8">
        <v>1</v>
      </c>
      <c r="B20" s="8" t="s">
        <v>23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24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25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26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27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28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29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30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31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32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33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34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35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36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37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38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39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40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41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42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43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44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45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46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47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48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49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50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51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52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22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14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72" t="s">
        <v>106</v>
      </c>
      <c r="B1" s="172"/>
      <c r="C1" s="172"/>
      <c r="D1" s="172"/>
      <c r="E1" s="172"/>
      <c r="F1" s="172"/>
      <c r="G1" s="172"/>
      <c r="H1" s="172"/>
      <c r="I1" s="62"/>
      <c r="J1" s="62"/>
      <c r="K1" s="62"/>
      <c r="L1" s="62"/>
      <c r="M1" s="62"/>
      <c r="N1" s="62"/>
      <c r="O1" s="62"/>
      <c r="P1" s="62"/>
    </row>
    <row r="2" spans="1:16" ht="18">
      <c r="A2" s="172" t="s">
        <v>102</v>
      </c>
      <c r="B2" s="172"/>
      <c r="C2" s="172"/>
      <c r="D2" s="172"/>
      <c r="E2" s="172"/>
      <c r="F2" s="172"/>
      <c r="G2" s="172"/>
      <c r="H2" s="172"/>
      <c r="I2" s="62"/>
      <c r="J2" s="62"/>
      <c r="K2" s="62"/>
      <c r="L2" s="62"/>
      <c r="M2" s="62"/>
      <c r="N2" s="62"/>
      <c r="O2" s="62"/>
      <c r="P2" s="62"/>
    </row>
    <row r="3" spans="1:16" ht="18">
      <c r="A3" s="173" t="s">
        <v>132</v>
      </c>
      <c r="B3" s="173"/>
      <c r="C3" s="173"/>
      <c r="D3" s="173"/>
      <c r="E3" s="173"/>
      <c r="F3" s="173"/>
      <c r="G3" s="173"/>
      <c r="H3" s="173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</row>
    <row r="5" spans="1:16" s="35" customFormat="1" ht="14.25" customHeight="1">
      <c r="A5" s="36" t="s">
        <v>56</v>
      </c>
      <c r="B5" s="36"/>
      <c r="C5" s="36"/>
      <c r="D5" s="36"/>
      <c r="E5" s="154" t="s">
        <v>136</v>
      </c>
      <c r="F5" s="154"/>
      <c r="G5" s="154"/>
      <c r="H5" s="154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154"/>
      <c r="F6" s="154"/>
      <c r="G6" s="154"/>
      <c r="H6" s="154"/>
      <c r="I6" s="63"/>
      <c r="J6" s="63"/>
    </row>
    <row r="7" spans="1:16" s="35" customFormat="1" ht="28.5" customHeight="1">
      <c r="A7" s="36" t="s">
        <v>126</v>
      </c>
      <c r="B7" s="36"/>
      <c r="C7" s="36"/>
      <c r="D7" s="36"/>
      <c r="E7" s="154"/>
      <c r="F7" s="154"/>
      <c r="G7" s="154"/>
      <c r="H7" s="154"/>
      <c r="I7" s="63"/>
      <c r="J7" s="63"/>
    </row>
    <row r="8" spans="1:16" s="35" customFormat="1" ht="14.25">
      <c r="A8" s="36" t="s">
        <v>140</v>
      </c>
      <c r="B8" s="36"/>
      <c r="C8" s="36"/>
      <c r="D8" s="36"/>
      <c r="E8" s="63"/>
      <c r="F8" s="63"/>
      <c r="G8" s="63"/>
      <c r="H8" s="63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6" s="35" customFormat="1" ht="14.25">
      <c r="A10" s="36" t="s">
        <v>2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3</v>
      </c>
      <c r="B11" s="36"/>
      <c r="C11" s="36"/>
      <c r="D11" s="36"/>
      <c r="E11" s="36" t="s">
        <v>108</v>
      </c>
      <c r="F11" s="36"/>
      <c r="G11" s="36" t="s">
        <v>133</v>
      </c>
      <c r="I11" s="36"/>
      <c r="J11" s="36"/>
    </row>
    <row r="12" spans="1:16" s="35" customFormat="1" ht="14.25">
      <c r="A12" s="36" t="s">
        <v>53</v>
      </c>
      <c r="B12" s="36"/>
      <c r="C12" s="36"/>
      <c r="D12" s="36"/>
      <c r="E12" s="36" t="s">
        <v>109</v>
      </c>
      <c r="F12" s="36"/>
      <c r="G12" s="36" t="s">
        <v>121</v>
      </c>
      <c r="I12" s="36"/>
      <c r="J12" s="36"/>
    </row>
    <row r="13" spans="1:16" s="35" customFormat="1" ht="14.25">
      <c r="A13" s="36" t="s">
        <v>57</v>
      </c>
      <c r="B13" s="36"/>
      <c r="C13" s="36"/>
      <c r="D13" s="36"/>
      <c r="E13" s="36" t="s">
        <v>112</v>
      </c>
      <c r="F13" s="36"/>
      <c r="G13" s="36" t="s">
        <v>134</v>
      </c>
      <c r="I13" s="36"/>
      <c r="J13" s="36"/>
    </row>
    <row r="14" spans="1:16" s="35" customFormat="1" ht="14.25">
      <c r="A14" s="36" t="s">
        <v>54</v>
      </c>
      <c r="B14" s="36"/>
      <c r="C14" s="36"/>
      <c r="D14" s="36"/>
      <c r="E14" s="36" t="s">
        <v>110</v>
      </c>
      <c r="F14" s="36"/>
      <c r="G14" s="36" t="s">
        <v>111</v>
      </c>
      <c r="I14" s="36"/>
      <c r="J14" s="36"/>
    </row>
    <row r="15" spans="1:16" s="35" customFormat="1" ht="14.25">
      <c r="A15" s="36" t="s">
        <v>58</v>
      </c>
      <c r="B15" s="36"/>
      <c r="C15" s="36"/>
      <c r="D15" s="36"/>
      <c r="E15" s="36" t="s">
        <v>107</v>
      </c>
      <c r="F15" s="36"/>
      <c r="G15" s="36" t="s">
        <v>135</v>
      </c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  <c r="O16" s="30"/>
      <c r="P16" s="30"/>
    </row>
    <row r="17" spans="1:16" ht="30" customHeight="1">
      <c r="A17" s="153" t="s">
        <v>138</v>
      </c>
      <c r="B17" s="153"/>
      <c r="C17" s="153"/>
      <c r="D17" s="153"/>
      <c r="E17" s="153"/>
      <c r="F17" s="153"/>
      <c r="G17" s="153"/>
      <c r="H17" s="153"/>
      <c r="I17" s="63"/>
      <c r="J17" s="63"/>
      <c r="K17" s="39"/>
      <c r="L17" s="39"/>
      <c r="M17" s="39"/>
      <c r="N17" s="39"/>
      <c r="O17" s="39"/>
      <c r="P17" s="39"/>
    </row>
    <row r="18" spans="1:16" ht="12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  <c r="O18" s="39"/>
      <c r="P18" s="39"/>
    </row>
    <row r="19" spans="1:16" ht="15.75">
      <c r="A19" s="156" t="s">
        <v>137</v>
      </c>
      <c r="B19" s="156"/>
      <c r="C19" s="156"/>
      <c r="D19" s="156"/>
      <c r="E19" s="156"/>
      <c r="F19" s="156"/>
      <c r="G19" s="156"/>
      <c r="H19" s="156"/>
      <c r="I19" s="45"/>
      <c r="J19" s="45"/>
      <c r="K19" s="45"/>
      <c r="L19" s="45"/>
      <c r="M19" s="45"/>
      <c r="N19" s="45"/>
      <c r="O19" s="45"/>
      <c r="P19" s="45"/>
    </row>
    <row r="20" spans="1:16" ht="15.75">
      <c r="A20" s="38"/>
      <c r="B20" s="196"/>
      <c r="C20" s="196"/>
      <c r="D20" s="196"/>
      <c r="E20" s="196"/>
      <c r="F20" s="196"/>
      <c r="G20" s="38"/>
      <c r="H20" s="2" t="s">
        <v>89</v>
      </c>
      <c r="I20" s="197"/>
      <c r="J20" s="197"/>
      <c r="K20" s="39"/>
      <c r="M20" s="39"/>
      <c r="N20" s="39"/>
      <c r="O20" s="40"/>
    </row>
    <row r="21" spans="1:16" s="35" customFormat="1" ht="15" customHeight="1">
      <c r="A21" s="191" t="s">
        <v>84</v>
      </c>
      <c r="B21" s="198"/>
      <c r="C21" s="201" t="s">
        <v>114</v>
      </c>
      <c r="D21" s="191" t="s">
        <v>85</v>
      </c>
      <c r="E21" s="191" t="s">
        <v>115</v>
      </c>
      <c r="F21" s="191" t="s">
        <v>122</v>
      </c>
      <c r="G21" s="187" t="s">
        <v>86</v>
      </c>
      <c r="H21" s="190" t="s">
        <v>87</v>
      </c>
      <c r="I21" s="75"/>
    </row>
    <row r="22" spans="1:16" s="35" customFormat="1" ht="15" customHeight="1">
      <c r="A22" s="192"/>
      <c r="B22" s="199"/>
      <c r="C22" s="201"/>
      <c r="D22" s="192"/>
      <c r="E22" s="192"/>
      <c r="F22" s="192"/>
      <c r="G22" s="188"/>
      <c r="H22" s="190"/>
      <c r="I22" s="75"/>
    </row>
    <row r="23" spans="1:16" s="35" customFormat="1" ht="92.25" customHeight="1">
      <c r="A23" s="193"/>
      <c r="B23" s="200"/>
      <c r="C23" s="201"/>
      <c r="D23" s="193"/>
      <c r="E23" s="193"/>
      <c r="F23" s="193"/>
      <c r="G23" s="189"/>
      <c r="H23" s="190"/>
      <c r="I23" s="75"/>
    </row>
    <row r="24" spans="1:16" s="96" customFormat="1" ht="14.25">
      <c r="A24" s="203">
        <v>163628.86901892</v>
      </c>
      <c r="B24" s="204"/>
      <c r="C24" s="73">
        <v>68458.23</v>
      </c>
      <c r="D24" s="73">
        <v>68561.259999999995</v>
      </c>
      <c r="E24" s="73">
        <v>16070.48</v>
      </c>
      <c r="F24" s="74">
        <f>C24-D24</f>
        <v>-103.02999999999884</v>
      </c>
      <c r="G24" s="74">
        <v>57853</v>
      </c>
      <c r="H24" s="94">
        <f>A24+D24+E24-G24-F24</f>
        <v>190510.63901892002</v>
      </c>
      <c r="J24" s="95"/>
    </row>
    <row r="25" spans="1:16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</row>
    <row r="26" spans="1:16" ht="14.25">
      <c r="A26" s="36" t="s">
        <v>139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  <c r="O26" s="35"/>
      <c r="P26" s="35"/>
    </row>
    <row r="27" spans="1:16" ht="14.25">
      <c r="A27" s="36" t="s">
        <v>123</v>
      </c>
      <c r="B27" s="36"/>
      <c r="C27" s="36"/>
      <c r="D27" s="36"/>
      <c r="E27" s="36"/>
      <c r="F27" s="36"/>
      <c r="G27" s="34"/>
      <c r="H27" s="34"/>
      <c r="I27" s="36"/>
      <c r="J27" s="35"/>
      <c r="K27" s="35"/>
      <c r="L27" s="35"/>
      <c r="M27" s="35"/>
      <c r="N27" s="35"/>
      <c r="O27" s="35"/>
    </row>
    <row r="28" spans="1:16" ht="15" customHeight="1">
      <c r="A28" s="153" t="s">
        <v>90</v>
      </c>
      <c r="B28" s="153"/>
      <c r="C28" s="153"/>
      <c r="D28" s="153"/>
      <c r="E28" s="153"/>
      <c r="F28" s="153"/>
      <c r="G28" s="153"/>
      <c r="H28" s="153"/>
      <c r="I28" s="63"/>
      <c r="J28" s="63"/>
      <c r="K28" s="63"/>
      <c r="L28" s="63"/>
      <c r="M28" s="63"/>
      <c r="N28" s="63"/>
      <c r="O28" s="63"/>
      <c r="P28" s="63"/>
    </row>
    <row r="29" spans="1:16" ht="14.25">
      <c r="A29" s="36" t="s">
        <v>100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2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s="41" customFormat="1" ht="15.75">
      <c r="A31" s="157" t="s">
        <v>91</v>
      </c>
      <c r="B31" s="157"/>
      <c r="C31" s="157"/>
      <c r="D31" s="157"/>
      <c r="E31" s="157"/>
      <c r="F31" s="157"/>
      <c r="G31" s="157"/>
      <c r="H31" s="157"/>
      <c r="I31" s="46"/>
      <c r="J31" s="46"/>
    </row>
    <row r="32" spans="1:16" s="41" customFormat="1">
      <c r="A32" s="5"/>
      <c r="B32" s="4"/>
      <c r="C32" s="186"/>
      <c r="D32" s="186"/>
      <c r="E32" s="175"/>
      <c r="F32" s="175"/>
      <c r="G32" s="4"/>
      <c r="H32" s="121" t="s">
        <v>92</v>
      </c>
      <c r="I32" s="202"/>
      <c r="J32" s="202"/>
    </row>
    <row r="33" spans="1:16" s="41" customFormat="1" ht="15.75">
      <c r="A33" s="162" t="s">
        <v>18</v>
      </c>
      <c r="B33" s="163"/>
      <c r="C33" s="176" t="s">
        <v>151</v>
      </c>
      <c r="D33" s="177"/>
      <c r="E33" s="177"/>
      <c r="F33" s="177"/>
      <c r="G33" s="178"/>
      <c r="H33" s="43" t="s">
        <v>93</v>
      </c>
    </row>
    <row r="34" spans="1:16" s="41" customFormat="1" ht="15" customHeight="1">
      <c r="A34" s="147" t="s">
        <v>103</v>
      </c>
      <c r="B34" s="148"/>
      <c r="C34" s="64" t="s">
        <v>143</v>
      </c>
      <c r="D34" s="65"/>
      <c r="E34" s="65"/>
      <c r="F34" s="65"/>
      <c r="G34" s="65"/>
      <c r="H34" s="78">
        <f>298+388+978+242</f>
        <v>1906</v>
      </c>
    </row>
    <row r="35" spans="1:16" s="41" customFormat="1" ht="15" customHeight="1">
      <c r="A35" s="149"/>
      <c r="B35" s="150"/>
      <c r="C35" s="64" t="s">
        <v>142</v>
      </c>
      <c r="D35" s="65"/>
      <c r="E35" s="65"/>
      <c r="F35" s="65"/>
      <c r="G35" s="65"/>
      <c r="H35" s="78">
        <v>47083</v>
      </c>
    </row>
    <row r="36" spans="1:16" s="41" customFormat="1" ht="15" customHeight="1">
      <c r="A36" s="149"/>
      <c r="B36" s="150"/>
      <c r="C36" s="64" t="s">
        <v>144</v>
      </c>
      <c r="D36" s="65"/>
      <c r="E36" s="65"/>
      <c r="F36" s="65"/>
      <c r="G36" s="65"/>
      <c r="H36" s="78">
        <v>8864</v>
      </c>
    </row>
    <row r="37" spans="1:16" s="41" customFormat="1" ht="15" customHeight="1">
      <c r="A37" s="149"/>
      <c r="B37" s="150"/>
      <c r="C37" s="64"/>
      <c r="D37" s="65"/>
      <c r="E37" s="65"/>
      <c r="F37" s="65"/>
      <c r="G37" s="65"/>
      <c r="H37" s="79">
        <f>SUM(H34:H36)</f>
        <v>57853</v>
      </c>
    </row>
    <row r="38" spans="1:16" s="41" customFormat="1" ht="15" customHeight="1">
      <c r="A38" s="149"/>
      <c r="B38" s="150"/>
      <c r="C38" s="162" t="s">
        <v>152</v>
      </c>
      <c r="D38" s="163"/>
      <c r="E38" s="163"/>
      <c r="F38" s="163"/>
      <c r="G38" s="164"/>
      <c r="H38" s="79"/>
    </row>
    <row r="39" spans="1:16" s="41" customFormat="1" ht="14.25" customHeight="1">
      <c r="A39" s="149"/>
      <c r="B39" s="150"/>
      <c r="C39" s="169" t="s">
        <v>145</v>
      </c>
      <c r="D39" s="170"/>
      <c r="E39" s="170"/>
      <c r="F39" s="170"/>
      <c r="G39" s="171"/>
      <c r="H39" s="78">
        <f>800+3110+1736+8900+9956</f>
        <v>24502</v>
      </c>
    </row>
    <row r="40" spans="1:16" s="41" customFormat="1" ht="15" customHeight="1">
      <c r="A40" s="149"/>
      <c r="B40" s="150"/>
      <c r="C40" s="64" t="s">
        <v>120</v>
      </c>
      <c r="D40" s="65"/>
      <c r="E40" s="65"/>
      <c r="F40" s="65"/>
      <c r="G40" s="65"/>
      <c r="H40" s="78">
        <v>2465</v>
      </c>
    </row>
    <row r="41" spans="1:16" s="41" customFormat="1" ht="15" customHeight="1">
      <c r="A41" s="151"/>
      <c r="B41" s="152"/>
      <c r="C41" s="64" t="s">
        <v>149</v>
      </c>
      <c r="D41" s="65"/>
      <c r="E41" s="65"/>
      <c r="F41" s="65"/>
      <c r="G41" s="65"/>
      <c r="H41" s="78">
        <f>7750+26350+7750</f>
        <v>41850</v>
      </c>
    </row>
    <row r="42" spans="1:16">
      <c r="A42" s="1"/>
      <c r="B42" s="1"/>
      <c r="C42" s="1"/>
      <c r="D42" s="1"/>
      <c r="E42" s="33"/>
      <c r="F42" s="33"/>
      <c r="G42" s="33"/>
      <c r="H42" s="33"/>
      <c r="I42" s="33"/>
      <c r="J42" s="33"/>
    </row>
    <row r="43" spans="1:16" ht="42.75" customHeight="1">
      <c r="A43" s="153" t="s">
        <v>105</v>
      </c>
      <c r="B43" s="153"/>
      <c r="C43" s="153"/>
      <c r="D43" s="153"/>
      <c r="E43" s="153"/>
      <c r="F43" s="153"/>
      <c r="G43" s="153"/>
      <c r="H43" s="153"/>
      <c r="I43" s="63"/>
      <c r="J43" s="63"/>
    </row>
    <row r="44" spans="1:16">
      <c r="A44" s="1"/>
      <c r="B44" s="1"/>
      <c r="C44" s="1"/>
      <c r="D44" s="1"/>
      <c r="E44" s="33"/>
      <c r="F44" s="33"/>
      <c r="G44" s="33"/>
      <c r="H44" s="33"/>
      <c r="I44" s="33"/>
      <c r="J44" s="33"/>
    </row>
    <row r="45" spans="1:16" ht="32.25" customHeight="1">
      <c r="A45" s="174" t="s">
        <v>153</v>
      </c>
      <c r="B45" s="174"/>
      <c r="C45" s="174"/>
      <c r="D45" s="174"/>
      <c r="E45" s="174"/>
      <c r="F45" s="174"/>
      <c r="G45" s="174"/>
      <c r="H45" s="174"/>
      <c r="I45" s="93"/>
      <c r="J45" s="93"/>
      <c r="K45" s="45"/>
      <c r="L45" s="45"/>
      <c r="M45" s="45"/>
      <c r="N45" s="45"/>
      <c r="O45" s="45"/>
      <c r="P45" s="45"/>
    </row>
    <row r="46" spans="1:16" ht="15">
      <c r="A46" s="44"/>
      <c r="B46" s="44"/>
      <c r="C46" s="44"/>
      <c r="D46" s="44"/>
      <c r="E46" s="44"/>
      <c r="F46" s="44"/>
      <c r="G46" s="44"/>
      <c r="H46" s="136" t="s">
        <v>94</v>
      </c>
      <c r="I46" s="66"/>
      <c r="J46" s="44"/>
      <c r="M46" s="44"/>
      <c r="N46" s="44"/>
      <c r="O46" s="44"/>
      <c r="P46" s="44"/>
    </row>
    <row r="47" spans="1:16" ht="15.75">
      <c r="A47" s="176" t="s">
        <v>18</v>
      </c>
      <c r="B47" s="178"/>
      <c r="C47" s="176" t="s">
        <v>151</v>
      </c>
      <c r="D47" s="177"/>
      <c r="E47" s="177"/>
      <c r="F47" s="177"/>
      <c r="G47" s="178"/>
      <c r="H47" s="43" t="s">
        <v>93</v>
      </c>
      <c r="I47" s="44"/>
      <c r="J47" s="44"/>
      <c r="K47" s="44"/>
      <c r="L47" s="44"/>
    </row>
    <row r="48" spans="1:16" ht="15" customHeight="1">
      <c r="A48" s="147" t="s">
        <v>103</v>
      </c>
      <c r="B48" s="148"/>
      <c r="C48" s="180" t="s">
        <v>117</v>
      </c>
      <c r="D48" s="181"/>
      <c r="E48" s="181"/>
      <c r="F48" s="181"/>
      <c r="G48" s="182"/>
      <c r="H48" s="78">
        <f>696+287+316+346+349+204</f>
        <v>2198</v>
      </c>
      <c r="I48" s="44"/>
      <c r="J48" s="44"/>
      <c r="K48" s="44"/>
      <c r="L48" s="44"/>
    </row>
    <row r="49" spans="1:12" ht="15" customHeight="1">
      <c r="A49" s="149"/>
      <c r="B49" s="150"/>
      <c r="C49" s="180" t="s">
        <v>147</v>
      </c>
      <c r="D49" s="181"/>
      <c r="E49" s="181"/>
      <c r="F49" s="181"/>
      <c r="G49" s="182"/>
      <c r="H49" s="78">
        <v>2364</v>
      </c>
      <c r="I49" s="44"/>
      <c r="J49" s="44"/>
      <c r="K49" s="44"/>
      <c r="L49" s="44"/>
    </row>
    <row r="50" spans="1:12" ht="15" customHeight="1">
      <c r="A50" s="149"/>
      <c r="B50" s="150"/>
      <c r="C50" s="64" t="s">
        <v>72</v>
      </c>
      <c r="D50" s="80"/>
      <c r="E50" s="80"/>
      <c r="F50" s="80"/>
      <c r="G50" s="81"/>
      <c r="H50" s="78">
        <f>(1.45*100.92)*12+((1.2*512.6)+(1.44*512.6))*2</f>
        <v>4462.5360000000001</v>
      </c>
      <c r="I50" s="44"/>
      <c r="J50" s="44"/>
      <c r="K50" s="44"/>
      <c r="L50" s="44"/>
    </row>
    <row r="51" spans="1:12" ht="15" customHeight="1">
      <c r="A51" s="149"/>
      <c r="B51" s="150"/>
      <c r="C51" s="180" t="s">
        <v>146</v>
      </c>
      <c r="D51" s="181"/>
      <c r="E51" s="181"/>
      <c r="F51" s="181"/>
      <c r="G51" s="182"/>
      <c r="H51" s="78">
        <f>496+496+4434</f>
        <v>5426</v>
      </c>
      <c r="I51" s="44"/>
      <c r="J51" s="44"/>
      <c r="K51" s="44"/>
      <c r="L51" s="44"/>
    </row>
    <row r="52" spans="1:12" ht="15">
      <c r="A52" s="149"/>
      <c r="B52" s="150"/>
      <c r="C52" s="162" t="s">
        <v>152</v>
      </c>
      <c r="D52" s="163"/>
      <c r="E52" s="163"/>
      <c r="F52" s="163"/>
      <c r="G52" s="164"/>
      <c r="H52" s="97"/>
      <c r="I52" s="44"/>
      <c r="J52" s="44"/>
      <c r="K52" s="44"/>
      <c r="L52" s="44"/>
    </row>
    <row r="53" spans="1:12" ht="14.25">
      <c r="A53" s="151"/>
      <c r="B53" s="152"/>
      <c r="C53" s="143" t="s">
        <v>95</v>
      </c>
      <c r="D53" s="144"/>
      <c r="E53" s="144"/>
      <c r="F53" s="144"/>
      <c r="G53" s="165"/>
      <c r="H53" s="68">
        <v>4040.59</v>
      </c>
      <c r="I53" s="33"/>
      <c r="J53" s="33"/>
    </row>
    <row r="54" spans="1:12">
      <c r="A54" s="72" t="s">
        <v>59</v>
      </c>
      <c r="B54" s="72"/>
      <c r="C54" s="72"/>
      <c r="D54" s="72"/>
      <c r="E54" s="72"/>
      <c r="F54" s="72"/>
      <c r="G54" s="72"/>
      <c r="H54" s="72"/>
      <c r="I54" s="72"/>
      <c r="J54" s="72"/>
    </row>
    <row r="55" spans="1:12" ht="18" customHeight="1">
      <c r="A55" s="185" t="s">
        <v>17</v>
      </c>
      <c r="B55" s="185"/>
      <c r="C55" s="185"/>
      <c r="D55" s="185"/>
      <c r="E55" s="185"/>
      <c r="F55" s="185"/>
      <c r="G55" s="185"/>
      <c r="H55" s="185"/>
      <c r="I55" s="27"/>
      <c r="J55" s="27"/>
    </row>
    <row r="56" spans="1:12" ht="9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2" ht="15.75">
      <c r="A57" s="156" t="s">
        <v>15</v>
      </c>
      <c r="B57" s="156"/>
      <c r="C57" s="156"/>
      <c r="D57" s="156"/>
      <c r="E57" s="156"/>
      <c r="F57" s="156"/>
      <c r="G57" s="156"/>
      <c r="H57" s="156"/>
      <c r="I57" s="45"/>
      <c r="J57" s="45"/>
    </row>
    <row r="58" spans="1:12" ht="12" customHeight="1">
      <c r="A58" s="12"/>
      <c r="B58" s="12"/>
      <c r="C58" s="12"/>
      <c r="D58" s="12"/>
      <c r="E58" s="12"/>
      <c r="F58" s="12"/>
      <c r="G58" s="12"/>
      <c r="H58" s="136" t="s">
        <v>99</v>
      </c>
      <c r="I58" s="66"/>
      <c r="J58" s="12"/>
    </row>
    <row r="59" spans="1:12" ht="15.75">
      <c r="A59" s="145" t="s">
        <v>16</v>
      </c>
      <c r="B59" s="145"/>
      <c r="C59" s="145"/>
      <c r="D59" s="145"/>
      <c r="E59" s="145"/>
      <c r="F59" s="145"/>
      <c r="G59" s="146"/>
      <c r="H59" s="69">
        <f>SUM(H70:H81)+H61+H66</f>
        <v>731537.52285349905</v>
      </c>
      <c r="I59" s="67"/>
      <c r="J59" s="67"/>
    </row>
    <row r="60" spans="1:12" ht="15">
      <c r="A60" s="47" t="s">
        <v>4</v>
      </c>
      <c r="B60" s="166" t="s">
        <v>5</v>
      </c>
      <c r="C60" s="167"/>
      <c r="D60" s="167"/>
      <c r="E60" s="167"/>
      <c r="F60" s="167"/>
      <c r="G60" s="168"/>
      <c r="H60" s="70" t="s">
        <v>6</v>
      </c>
      <c r="I60" s="49"/>
    </row>
    <row r="61" spans="1:12" ht="15.75">
      <c r="A61" s="48" t="s">
        <v>7</v>
      </c>
      <c r="B61" s="64" t="s">
        <v>8</v>
      </c>
      <c r="C61" s="65"/>
      <c r="D61" s="65"/>
      <c r="E61" s="65"/>
      <c r="F61" s="65"/>
      <c r="G61" s="65"/>
      <c r="H61" s="77">
        <f>SUM(H62:H65)</f>
        <v>57885.066514473161</v>
      </c>
      <c r="I61" s="38"/>
      <c r="J61" s="99">
        <f>Основное!$C$4*Основное!K35</f>
        <v>8408.0665144731593</v>
      </c>
    </row>
    <row r="62" spans="1:12" ht="15">
      <c r="A62" s="48"/>
      <c r="B62" s="64" t="s">
        <v>116</v>
      </c>
      <c r="C62" s="65"/>
      <c r="D62" s="65"/>
      <c r="E62" s="65"/>
      <c r="F62" s="65"/>
      <c r="G62" s="65"/>
      <c r="H62" s="68">
        <f>165+388+544+206</f>
        <v>1303</v>
      </c>
      <c r="I62" s="38"/>
    </row>
    <row r="63" spans="1:12" ht="15">
      <c r="A63" s="48"/>
      <c r="B63" s="64" t="s">
        <v>141</v>
      </c>
      <c r="C63" s="65"/>
      <c r="D63" s="65"/>
      <c r="E63" s="65"/>
      <c r="F63" s="65"/>
      <c r="G63" s="65"/>
      <c r="H63" s="68">
        <f>8800+37240</f>
        <v>46040</v>
      </c>
      <c r="I63" s="38"/>
    </row>
    <row r="64" spans="1:12" ht="15">
      <c r="A64" s="48"/>
      <c r="B64" s="64" t="s">
        <v>148</v>
      </c>
      <c r="C64" s="65"/>
      <c r="D64" s="65"/>
      <c r="E64" s="65"/>
      <c r="F64" s="65"/>
      <c r="G64" s="65"/>
      <c r="H64" s="68">
        <f>187+119+114+112+115+71+1416</f>
        <v>2134</v>
      </c>
      <c r="I64" s="38"/>
    </row>
    <row r="65" spans="1:9" ht="48" customHeight="1">
      <c r="A65" s="48"/>
      <c r="B65" s="183" t="s">
        <v>124</v>
      </c>
      <c r="C65" s="184"/>
      <c r="D65" s="184"/>
      <c r="E65" s="184"/>
      <c r="F65" s="184"/>
      <c r="G65" s="184"/>
      <c r="H65" s="68">
        <f>J61</f>
        <v>8408.0665144731593</v>
      </c>
      <c r="I65" s="38"/>
    </row>
    <row r="66" spans="1:9" ht="15.75">
      <c r="A66" s="48" t="s">
        <v>9</v>
      </c>
      <c r="B66" s="64" t="s">
        <v>78</v>
      </c>
      <c r="C66" s="65"/>
      <c r="D66" s="65"/>
      <c r="E66" s="65"/>
      <c r="F66" s="65"/>
      <c r="G66" s="65"/>
      <c r="H66" s="77">
        <f>SUM(H67:H69)</f>
        <v>10479.001359398319</v>
      </c>
      <c r="I66" s="38"/>
    </row>
    <row r="67" spans="1:9" ht="15">
      <c r="A67" s="48"/>
      <c r="B67" s="143" t="s">
        <v>128</v>
      </c>
      <c r="C67" s="144"/>
      <c r="D67" s="144"/>
      <c r="E67" s="144"/>
      <c r="F67" s="144"/>
      <c r="G67" s="144"/>
      <c r="H67" s="68">
        <f>Основное!$C$4*Основное!K36</f>
        <v>4013.3072351020287</v>
      </c>
      <c r="I67" s="38"/>
    </row>
    <row r="68" spans="1:9" ht="15">
      <c r="A68" s="48"/>
      <c r="B68" s="120" t="s">
        <v>150</v>
      </c>
      <c r="C68" s="80"/>
      <c r="D68" s="80"/>
      <c r="E68" s="80"/>
      <c r="F68" s="80"/>
      <c r="G68" s="80"/>
      <c r="H68" s="68">
        <f>Основное!$C$4*Основное!O36</f>
        <v>3852.7749456979477</v>
      </c>
      <c r="I68" s="38"/>
    </row>
    <row r="69" spans="1:9" ht="15">
      <c r="A69" s="48"/>
      <c r="B69" s="64" t="s">
        <v>129</v>
      </c>
      <c r="C69" s="122"/>
      <c r="D69" s="122"/>
      <c r="E69" s="122"/>
      <c r="F69" s="122"/>
      <c r="G69" s="122"/>
      <c r="H69" s="68">
        <f>Основное!$C$4*Основное!M36</f>
        <v>2612.9191785983421</v>
      </c>
      <c r="I69" s="38"/>
    </row>
    <row r="70" spans="1:9" ht="15">
      <c r="A70" s="48">
        <v>3</v>
      </c>
      <c r="B70" s="64" t="s">
        <v>10</v>
      </c>
      <c r="C70" s="65"/>
      <c r="D70" s="65"/>
      <c r="E70" s="65"/>
      <c r="F70" s="65"/>
      <c r="G70" s="65"/>
      <c r="H70" s="68">
        <f>Основное!$C$4*Основное!H38</f>
        <v>28301.415674361306</v>
      </c>
      <c r="I70" s="38"/>
    </row>
    <row r="71" spans="1:9" ht="15">
      <c r="A71" s="48">
        <v>4</v>
      </c>
      <c r="B71" s="64" t="s">
        <v>11</v>
      </c>
      <c r="C71" s="65"/>
      <c r="D71" s="65"/>
      <c r="E71" s="65"/>
      <c r="F71" s="65"/>
      <c r="G71" s="65"/>
      <c r="H71" s="68">
        <f>Основное!$C$4*Основное!H40</f>
        <v>97455.122512079426</v>
      </c>
      <c r="I71" s="38"/>
    </row>
    <row r="72" spans="1:9" ht="15">
      <c r="A72" s="48">
        <v>5</v>
      </c>
      <c r="B72" s="64" t="s">
        <v>104</v>
      </c>
      <c r="C72" s="65"/>
      <c r="D72" s="65"/>
      <c r="E72" s="65"/>
      <c r="F72" s="65"/>
      <c r="G72" s="65"/>
      <c r="H72" s="68">
        <f>Основное!$C$4*Основное!H41</f>
        <v>6804.0415410700834</v>
      </c>
      <c r="I72" s="38"/>
    </row>
    <row r="73" spans="1:9" ht="15">
      <c r="A73" s="48">
        <v>6</v>
      </c>
      <c r="B73" s="64" t="s">
        <v>12</v>
      </c>
      <c r="C73" s="65"/>
      <c r="D73" s="65"/>
      <c r="E73" s="65"/>
      <c r="F73" s="65"/>
      <c r="G73" s="65"/>
      <c r="H73" s="68">
        <f>Основное!$C$4*Основное!H42</f>
        <v>46650.802846147883</v>
      </c>
      <c r="I73" s="38"/>
    </row>
    <row r="74" spans="1:9" ht="15">
      <c r="A74" s="48">
        <v>7</v>
      </c>
      <c r="B74" s="64" t="s">
        <v>74</v>
      </c>
      <c r="C74" s="65"/>
      <c r="D74" s="65"/>
      <c r="E74" s="65"/>
      <c r="F74" s="65"/>
      <c r="G74" s="65"/>
      <c r="H74" s="68">
        <f>Основное!$C$4*Основное!H43</f>
        <v>116322.17508348479</v>
      </c>
      <c r="I74" s="38"/>
    </row>
    <row r="75" spans="1:9" ht="15">
      <c r="A75" s="48">
        <v>8</v>
      </c>
      <c r="B75" s="64" t="s">
        <v>79</v>
      </c>
      <c r="C75" s="65"/>
      <c r="D75" s="65"/>
      <c r="E75" s="65"/>
      <c r="F75" s="65"/>
      <c r="G75" s="65"/>
      <c r="H75" s="68">
        <f>Основное!$C$4*Основное!H44</f>
        <v>24134.851336587762</v>
      </c>
      <c r="I75" s="38"/>
    </row>
    <row r="76" spans="1:9" ht="15">
      <c r="A76" s="48">
        <v>9</v>
      </c>
      <c r="B76" s="64" t="s">
        <v>71</v>
      </c>
      <c r="C76" s="65"/>
      <c r="D76" s="65"/>
      <c r="E76" s="65"/>
      <c r="F76" s="65"/>
      <c r="G76" s="65"/>
      <c r="H76" s="68">
        <f>Основное!$C$4*Основное!H45</f>
        <v>4041.9981123572265</v>
      </c>
      <c r="I76" s="38"/>
    </row>
    <row r="77" spans="1:9" ht="15">
      <c r="A77" s="48">
        <v>10</v>
      </c>
      <c r="B77" s="64" t="s">
        <v>77</v>
      </c>
      <c r="C77" s="65"/>
      <c r="D77" s="65"/>
      <c r="E77" s="65"/>
      <c r="F77" s="65"/>
      <c r="G77" s="65"/>
      <c r="H77" s="68">
        <f>Основное!$C$4*Основное!H46</f>
        <v>6606.364812362398</v>
      </c>
      <c r="I77" s="38"/>
    </row>
    <row r="78" spans="1:9" ht="15">
      <c r="A78" s="48">
        <v>11</v>
      </c>
      <c r="B78" s="64" t="s">
        <v>13</v>
      </c>
      <c r="C78" s="65"/>
      <c r="D78" s="65"/>
      <c r="E78" s="65"/>
      <c r="F78" s="65"/>
      <c r="G78" s="65"/>
      <c r="H78" s="68">
        <f>Основное!$C$4*Основное!H47</f>
        <v>264915.55857926252</v>
      </c>
      <c r="I78" s="38"/>
    </row>
    <row r="79" spans="1:9" ht="15">
      <c r="A79" s="48">
        <v>12</v>
      </c>
      <c r="B79" s="64" t="s">
        <v>70</v>
      </c>
      <c r="C79" s="65"/>
      <c r="D79" s="65"/>
      <c r="E79" s="65"/>
      <c r="F79" s="65"/>
      <c r="G79" s="65"/>
      <c r="H79" s="68">
        <f>Основное!$C$4*Основное!H48</f>
        <v>53518.613277498262</v>
      </c>
      <c r="I79" s="38"/>
    </row>
    <row r="80" spans="1:9" ht="15">
      <c r="A80" s="48">
        <v>13</v>
      </c>
      <c r="B80" s="64" t="s">
        <v>64</v>
      </c>
      <c r="C80" s="65"/>
      <c r="D80" s="65"/>
      <c r="E80" s="65"/>
      <c r="F80" s="65"/>
      <c r="G80" s="65"/>
      <c r="H80" s="68">
        <f>Основное!$C$4*Основное!H49</f>
        <v>8350.3090460939457</v>
      </c>
      <c r="I80" s="38"/>
    </row>
    <row r="81" spans="1:16" ht="15">
      <c r="A81" s="48">
        <v>14</v>
      </c>
      <c r="B81" s="64" t="s">
        <v>154</v>
      </c>
      <c r="C81" s="65"/>
      <c r="D81" s="65"/>
      <c r="E81" s="65"/>
      <c r="F81" s="65"/>
      <c r="G81" s="65"/>
      <c r="H81" s="68">
        <f>Основное!$C$4*Основное!H50</f>
        <v>6072.2021583218821</v>
      </c>
      <c r="I81" s="38"/>
    </row>
    <row r="82" spans="1:16">
      <c r="A82" s="6"/>
      <c r="B82" s="6"/>
      <c r="C82" s="6"/>
      <c r="D82" s="6"/>
      <c r="E82" s="6"/>
      <c r="F82" s="6"/>
      <c r="G82" s="6"/>
      <c r="H82" s="3"/>
      <c r="I82" s="21"/>
      <c r="J82" s="21"/>
    </row>
    <row r="83" spans="1:16" s="41" customFormat="1" ht="26.25" customHeight="1">
      <c r="A83" s="195" t="s">
        <v>127</v>
      </c>
      <c r="B83" s="195"/>
      <c r="C83" s="195"/>
      <c r="D83" s="195"/>
      <c r="E83" s="195"/>
      <c r="F83" s="195"/>
      <c r="G83" s="195"/>
      <c r="H83" s="195"/>
      <c r="I83" s="76"/>
      <c r="J83" s="76"/>
    </row>
    <row r="84" spans="1:16" s="41" customFormat="1">
      <c r="A84" s="19"/>
      <c r="B84" s="194"/>
      <c r="C84" s="194"/>
      <c r="D84" s="194"/>
      <c r="E84" s="194"/>
      <c r="F84" s="194"/>
      <c r="G84" s="194"/>
      <c r="H84" s="194"/>
      <c r="I84" s="50"/>
      <c r="J84" s="50"/>
    </row>
    <row r="85" spans="1:16" s="41" customFormat="1" ht="15.75">
      <c r="A85" s="157" t="s">
        <v>130</v>
      </c>
      <c r="B85" s="157"/>
      <c r="C85" s="157"/>
      <c r="D85" s="157"/>
      <c r="E85" s="157"/>
      <c r="F85" s="19"/>
      <c r="G85" s="19"/>
      <c r="I85" s="19"/>
      <c r="J85" s="19"/>
    </row>
    <row r="86" spans="1:16" s="41" customFormat="1" ht="15">
      <c r="A86" s="49"/>
      <c r="B86" s="49"/>
      <c r="C86" s="49"/>
      <c r="D86" s="49"/>
      <c r="F86" s="51"/>
      <c r="G86" s="42" t="s">
        <v>96</v>
      </c>
      <c r="H86" s="50"/>
      <c r="I86" s="50"/>
      <c r="J86" s="50"/>
    </row>
    <row r="87" spans="1:16" s="41" customFormat="1" ht="34.5" customHeight="1">
      <c r="A87" s="85" t="s">
        <v>118</v>
      </c>
      <c r="B87" s="98" t="s">
        <v>125</v>
      </c>
      <c r="C87" s="82" t="s">
        <v>97</v>
      </c>
      <c r="D87" s="87" t="s">
        <v>98</v>
      </c>
      <c r="E87" s="90" t="s">
        <v>119</v>
      </c>
      <c r="F87" s="88"/>
      <c r="G87" s="89"/>
      <c r="H87" s="51"/>
      <c r="I87" s="50"/>
      <c r="J87" s="50"/>
      <c r="K87" s="50"/>
    </row>
    <row r="88" spans="1:16" s="41" customFormat="1" ht="15">
      <c r="A88" s="86">
        <v>1026.48</v>
      </c>
      <c r="B88" s="86">
        <v>4320</v>
      </c>
      <c r="C88" s="91">
        <v>4724</v>
      </c>
      <c r="D88" s="92">
        <v>6000</v>
      </c>
      <c r="E88" s="92">
        <f>SUM(A88:D88)</f>
        <v>16070.48</v>
      </c>
      <c r="F88" s="83"/>
      <c r="G88" s="84"/>
      <c r="H88" s="50"/>
      <c r="I88" s="50"/>
    </row>
    <row r="89" spans="1:16" s="41" customFormat="1" ht="15">
      <c r="A89" s="52"/>
      <c r="B89" s="52"/>
      <c r="C89" s="53"/>
      <c r="D89" s="53"/>
      <c r="E89" s="53"/>
      <c r="F89" s="53"/>
      <c r="G89" s="51"/>
      <c r="H89" s="50"/>
      <c r="I89" s="50"/>
      <c r="J89" s="50"/>
    </row>
    <row r="90" spans="1:16" s="41" customFormat="1" ht="99" customHeight="1">
      <c r="A90" s="158" t="s">
        <v>155</v>
      </c>
      <c r="B90" s="158"/>
      <c r="C90" s="158"/>
      <c r="D90" s="158"/>
      <c r="E90" s="158"/>
      <c r="F90" s="158"/>
      <c r="G90" s="158"/>
      <c r="H90" s="158"/>
      <c r="I90" s="54"/>
      <c r="J90" s="54"/>
      <c r="K90" s="54"/>
      <c r="L90" s="54"/>
      <c r="M90" s="54"/>
    </row>
    <row r="91" spans="1:16" ht="64.5" customHeight="1">
      <c r="A91" s="159" t="s">
        <v>156</v>
      </c>
      <c r="B91" s="159"/>
      <c r="C91" s="159"/>
      <c r="D91" s="159"/>
      <c r="E91" s="159"/>
      <c r="F91" s="159"/>
      <c r="G91" s="159"/>
      <c r="H91" s="159"/>
      <c r="I91" s="71"/>
      <c r="J91" s="71"/>
      <c r="K91" s="71"/>
      <c r="L91" s="71"/>
      <c r="M91" s="71"/>
      <c r="N91" s="71"/>
      <c r="O91" s="71"/>
      <c r="P91" s="71"/>
    </row>
    <row r="92" spans="1:16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</row>
    <row r="93" spans="1:16" ht="15">
      <c r="A93" s="161" t="s">
        <v>55</v>
      </c>
      <c r="B93" s="161"/>
      <c r="C93" s="161"/>
      <c r="D93" s="161"/>
      <c r="E93" s="161"/>
      <c r="F93" s="161"/>
      <c r="G93" s="161"/>
      <c r="H93" s="161"/>
      <c r="I93" s="117"/>
      <c r="J93" s="117"/>
      <c r="K93" s="56"/>
      <c r="L93" s="56"/>
      <c r="M93" s="56"/>
      <c r="N93" s="56"/>
      <c r="O93" s="56"/>
      <c r="P93" s="56"/>
    </row>
    <row r="94" spans="1:16" ht="15">
      <c r="A94" s="161" t="s">
        <v>82</v>
      </c>
      <c r="B94" s="161"/>
      <c r="C94" s="161"/>
      <c r="D94" s="161"/>
      <c r="E94" s="161"/>
      <c r="F94" s="161"/>
      <c r="G94" s="161"/>
      <c r="H94" s="161"/>
      <c r="I94" s="117"/>
      <c r="J94" s="117"/>
      <c r="K94" s="56"/>
      <c r="L94" s="56"/>
      <c r="M94" s="56"/>
      <c r="N94" s="56"/>
      <c r="O94" s="56"/>
      <c r="P94" s="56"/>
    </row>
    <row r="95" spans="1:16" ht="14.25">
      <c r="A95" s="160" t="s">
        <v>83</v>
      </c>
      <c r="B95" s="160"/>
      <c r="C95" s="160"/>
      <c r="D95" s="160"/>
      <c r="E95" s="160"/>
      <c r="F95" s="160"/>
      <c r="G95" s="160"/>
      <c r="H95" s="160"/>
      <c r="I95" s="57"/>
      <c r="J95" s="57"/>
      <c r="K95" s="57"/>
      <c r="L95" s="57"/>
      <c r="M95" s="57"/>
      <c r="N95" s="57"/>
      <c r="O95" s="57"/>
      <c r="P95" s="57"/>
    </row>
    <row r="96" spans="1:16" ht="15">
      <c r="A96" s="179" t="s">
        <v>113</v>
      </c>
      <c r="B96" s="179"/>
      <c r="C96" s="179"/>
      <c r="D96" s="179"/>
      <c r="E96" s="179"/>
      <c r="F96" s="179"/>
      <c r="G96" s="179"/>
      <c r="H96" s="179"/>
      <c r="I96" s="118"/>
      <c r="J96" s="118"/>
      <c r="K96" s="58"/>
      <c r="L96" s="58"/>
      <c r="M96" s="58"/>
      <c r="N96" s="58"/>
      <c r="O96" s="58"/>
      <c r="P96" s="58"/>
    </row>
    <row r="97" spans="1:16" ht="15">
      <c r="A97" s="155" t="s">
        <v>101</v>
      </c>
      <c r="B97" s="155"/>
      <c r="C97" s="155"/>
      <c r="D97" s="155"/>
      <c r="E97" s="155"/>
      <c r="F97" s="155"/>
      <c r="G97" s="155"/>
      <c r="H97" s="155"/>
      <c r="I97" s="119"/>
      <c r="J97" s="119"/>
      <c r="K97" s="59"/>
      <c r="L97" s="59"/>
      <c r="M97" s="59"/>
      <c r="N97" s="59"/>
      <c r="O97" s="59"/>
      <c r="P97" s="59"/>
    </row>
  </sheetData>
  <mergeCells count="52">
    <mergeCell ref="I20:J20"/>
    <mergeCell ref="A21:B23"/>
    <mergeCell ref="C21:C23"/>
    <mergeCell ref="I32:J32"/>
    <mergeCell ref="A24:B24"/>
    <mergeCell ref="E21:E23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9:G39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A91:H91"/>
    <mergeCell ref="A95:H95"/>
    <mergeCell ref="A94:H94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3</vt:lpstr>
      <vt:lpstr>Лист1</vt:lpstr>
      <vt:lpstr>'Набережная 3'!Область_печати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2018-03-28T10:02:05Z</dcterms:modified>
</cp:coreProperties>
</file>