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Набережная 1" sheetId="32" r:id="rId3"/>
    <sheet name="Лист1" sheetId="63" r:id="rId4"/>
    <sheet name="Лист2" sheetId="64" r:id="rId5"/>
  </sheets>
  <definedNames>
    <definedName name="_xlnm.Print_Area" localSheetId="2">'Набережная 1'!$A$1:$H$99</definedName>
    <definedName name="_xlnm.Print_Area" localSheetId="0">Основное!$A$1:$I$33</definedName>
  </definedNames>
  <calcPr calcId="124519"/>
</workbook>
</file>

<file path=xl/calcChain.xml><?xml version="1.0" encoding="utf-8"?>
<calcChain xmlns="http://schemas.openxmlformats.org/spreadsheetml/2006/main">
  <c r="G44" i="4"/>
  <c r="G35"/>
  <c r="H24" i="32"/>
  <c r="F24"/>
  <c r="G50" i="4"/>
  <c r="G47"/>
  <c r="G36"/>
  <c r="G46"/>
  <c r="D24" i="62"/>
  <c r="D26"/>
  <c r="G48" i="4"/>
  <c r="I33"/>
  <c r="H33"/>
  <c r="H34" i="32"/>
  <c r="H35"/>
  <c r="H67"/>
  <c r="H50"/>
  <c r="H49"/>
  <c r="H64"/>
  <c r="H40"/>
  <c r="H65"/>
  <c r="H36"/>
  <c r="H66"/>
  <c r="H39"/>
  <c r="G45" i="4"/>
  <c r="G49"/>
  <c r="H51" i="32"/>
  <c r="I2" i="62"/>
  <c r="H37" i="32"/>
  <c r="C12" i="62"/>
  <c r="D20"/>
  <c r="F90" i="32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71" i="32"/>
  <c r="H42" i="4"/>
  <c r="H45"/>
  <c r="H46"/>
  <c r="H50"/>
  <c r="H36"/>
  <c r="H76" i="32"/>
  <c r="H83"/>
  <c r="H82"/>
  <c r="H81"/>
  <c r="H80"/>
  <c r="H79"/>
  <c r="H78"/>
  <c r="H77"/>
  <c r="H75"/>
  <c r="H74"/>
  <c r="G52" i="4"/>
  <c r="H35"/>
  <c r="H52"/>
  <c r="H68" i="32"/>
  <c r="H63"/>
  <c r="H61" s="1"/>
  <c r="H70"/>
  <c r="H73"/>
  <c r="H72"/>
  <c r="H52"/>
  <c r="H69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<sst xmlns="http://schemas.openxmlformats.org/spreadsheetml/2006/main" count="244" uniqueCount="172">
  <si>
    <t>Установка стальной изгороди, урны, мусорного клапана</t>
  </si>
  <si>
    <t>содержание(лампы, замки)</t>
  </si>
  <si>
    <t xml:space="preserve">Работы по договорам </t>
  </si>
  <si>
    <t xml:space="preserve">Услуги по вывозу и утилизации ТБО (с 01.01.2018г. по 30.06.2018г.) </t>
  </si>
  <si>
    <t xml:space="preserve">Ремонт отмостки 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</si>
  <si>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</si>
  <si>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</si>
  <si>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</si>
  <si>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</si>
  <si>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</si>
  <si>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</si>
  <si>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</si>
  <si>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</si>
  <si>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</si>
  <si>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</si>
  <si>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</si>
  <si>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</si>
  <si>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</si>
  <si>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</si>
  <si>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</si>
  <si>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</si>
  <si>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Дератизация,дезинфекция мест общего пользования</t>
  </si>
  <si>
    <t>Договора (включила покос травы)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</si>
  <si>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</si>
  <si>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Автотранспорт </t>
    </r>
    <r>
      <rPr>
        <sz val="9"/>
        <color indexed="8"/>
        <rFont val="Arial"/>
        <family val="2"/>
        <charset val="204"/>
      </rPr>
      <t>(ЗИЛ - перевозка крупногабаритных материалов от МКД) с 01.01.2018г. По 30.06.2018г.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</si>
  <si>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</si>
  <si>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</si>
  <si>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</si>
  <si>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31.05.2018г.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17,26 руб/м², </t>
    </r>
  </si>
  <si>
    <t>аренда ИП Колтунова Е. Н.</t>
  </si>
  <si>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</si>
  <si>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</si>
  <si>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</si>
  <si>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</si>
  <si>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</si>
  <si>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</si>
  <si>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</si>
  <si>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</si>
  <si>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</si>
  <si>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</si>
  <si>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</si>
  <si>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</si>
  <si>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</si>
  <si>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</si>
  <si>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</si>
  <si>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</si>
  <si>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</si>
  <si>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</si>
  <si>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</si>
  <si>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</si>
  <si>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</si>
  <si>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</si>
  <si>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</si>
  <si>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</si>
  <si>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</si>
  <si>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</si>
  <si>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</si>
  <si>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</si>
  <si>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</si>
  <si>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</si>
  <si>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</si>
  <si>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</si>
  <si>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</si>
  <si>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</si>
  <si>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</si>
  <si>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</si>
  <si>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</si>
  <si>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</si>
  <si>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</si>
  <si>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</si>
  <si>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</si>
  <si>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</si>
  <si>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</si>
  <si>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</si>
  <si>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</si>
  <si>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</si>
  <si>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</si>
  <si>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</si>
  <si>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</si>
  <si>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</si>
  <si>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</si>
  <si>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</si>
  <si>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</si>
  <si>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</si>
  <si>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</si>
  <si>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</si>
  <si>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</si>
  <si>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</si>
  <si>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</si>
  <si>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</si>
  <si>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</si>
  <si>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</si>
  <si>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</si>
  <si>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</si>
  <si>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</si>
  <si>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</si>
  <si>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</si>
  <si>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</si>
  <si>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</si>
  <si>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</si>
  <si>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</si>
  <si>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</si>
  <si>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</si>
  <si>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</si>
  <si>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</si>
  <si>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</si>
  <si>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</si>
  <si>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</si>
  <si>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</si>
  <si>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</si>
  <si>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</si>
  <si>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</si>
  <si>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</si>
  <si>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</si>
  <si>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</si>
  <si>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</si>
  <si>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</si>
  <si>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</si>
  <si>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</si>
  <si>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</si>
  <si>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</si>
  <si>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</si>
  <si>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</si>
  <si>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</si>
  <si>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</si>
  <si>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</si>
  <si>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</si>
  <si>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 xml:space="preserve"> об исполнении договора управления жилым домом №1 по ул.Набережная.</t>
  </si>
  <si>
    <t>ул.Набережная д.1</t>
  </si>
  <si>
    <t xml:space="preserve"> - содержание </t>
  </si>
  <si>
    <t xml:space="preserve"> - текущий ремонт </t>
  </si>
  <si>
    <t xml:space="preserve"> - содержание лифтов </t>
  </si>
  <si>
    <t>2,91 руб/м²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</si>
  <si>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</si>
  <si>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</si>
  <si>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ремонт электрооборудования</t>
  </si>
  <si>
    <t>Замена электрооборудования (эл.лампы)</t>
  </si>
  <si>
    <t>ООО "Империал"</t>
  </si>
  <si>
    <t>Итого</t>
  </si>
  <si>
    <t>ремонт сантехнический</t>
  </si>
  <si>
    <t>1,55 руб/м²</t>
  </si>
  <si>
    <t xml:space="preserve">а также работы по программе энергосбержения (Таблица №2). </t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</si>
  <si>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</si>
  <si>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</si>
  <si>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</si>
  <si>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</si>
  <si>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Смена вентилей,сгонов у труб-дов,полиэт.канал.труб</t>
  </si>
  <si>
    <t>Средства за аренду</t>
  </si>
  <si>
    <t>Прочие</t>
  </si>
  <si>
    <t>0,66 руб/м²</t>
  </si>
  <si>
    <t xml:space="preserve">ремонт общестроительный </t>
  </si>
  <si>
    <t>Работы общестроительные (замки)</t>
  </si>
  <si>
    <t>Окраска мусорных контейнеров,скамеек</t>
  </si>
  <si>
    <t>Замена автоматических выключателей,проводов</t>
  </si>
  <si>
    <t>Ремонт межпанельных швов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</si>
  <si>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</si>
  <si>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</si>
  <si>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</si>
  <si>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t xml:space="preserve"> - вывоз ТБО до 01.07.2018г.</t>
  </si>
  <si>
    <t xml:space="preserve"> - утилизация ТБО до 01.07.2018г.</t>
  </si>
  <si>
    <t>Отчет ООО "Аргумент"</t>
  </si>
  <si>
    <t xml:space="preserve">за период: 2018 г. </t>
  </si>
  <si>
    <t>1,60 руб/м²</t>
  </si>
  <si>
    <t>10,54 руб/м²</t>
  </si>
  <si>
    <t>Движение денежных средств по статье текущий ремонт за 2018г.</t>
  </si>
  <si>
    <t>В таблице №1 приведено движение денежных средств по статье текущий ремонт  по лицевому счету дома №1 по ул.Набережная за 2018г.</t>
  </si>
  <si>
    <t>Долг населения,руб. справочно</t>
  </si>
  <si>
    <t>В 2018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</si>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</sst>
</file>

<file path=xl/styles.xml><?xml version="1.0" encoding="utf-8"?>
<styleSheet xmlns="http://schemas.openxmlformats.org/spreadsheetml/2006/main">
  <numFmts count="1">
    <numFmt numFmtId="164" formatCode="0.0"/>
  </numFmts>
  <fonts count="53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17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6" fillId="0" borderId="1" xfId="0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6" fillId="0" borderId="1" xfId="0" applyNumberFormat="1" applyFont="1" applyBorder="1"/>
    <xf numFmtId="1" fontId="26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6" fillId="0" borderId="5" xfId="0" applyNumberFormat="1" applyFont="1" applyFill="1" applyBorder="1"/>
    <xf numFmtId="0" fontId="27" fillId="0" borderId="0" xfId="0" applyFont="1"/>
    <xf numFmtId="2" fontId="27" fillId="0" borderId="0" xfId="0" applyNumberFormat="1" applyFont="1"/>
    <xf numFmtId="0" fontId="26" fillId="0" borderId="1" xfId="0" applyFont="1" applyBorder="1" applyAlignment="1">
      <alignment horizontal="center"/>
    </xf>
    <xf numFmtId="2" fontId="26" fillId="0" borderId="1" xfId="0" applyNumberFormat="1" applyFont="1" applyBorder="1" applyAlignment="1"/>
    <xf numFmtId="1" fontId="26" fillId="0" borderId="2" xfId="0" applyNumberFormat="1" applyFont="1" applyBorder="1" applyAlignment="1"/>
    <xf numFmtId="0" fontId="26" fillId="0" borderId="1" xfId="0" applyFont="1" applyBorder="1"/>
    <xf numFmtId="2" fontId="26" fillId="0" borderId="1" xfId="0" applyNumberFormat="1" applyFont="1" applyBorder="1"/>
    <xf numFmtId="0" fontId="28" fillId="2" borderId="0" xfId="2" applyFont="1" applyFill="1" applyAlignment="1"/>
    <xf numFmtId="0" fontId="29" fillId="2" borderId="0" xfId="2" applyFont="1" applyFill="1" applyAlignment="1"/>
    <xf numFmtId="0" fontId="29" fillId="2" borderId="0" xfId="2" applyFont="1" applyFill="1" applyAlignment="1">
      <alignment wrapText="1"/>
    </xf>
    <xf numFmtId="0" fontId="29" fillId="2" borderId="0" xfId="2" applyFont="1" applyFill="1" applyAlignment="1">
      <alignment horizontal="left" wrapText="1"/>
    </xf>
    <xf numFmtId="0" fontId="30" fillId="2" borderId="0" xfId="0" applyFont="1" applyFill="1"/>
    <xf numFmtId="0" fontId="31" fillId="2" borderId="0" xfId="2" applyFont="1" applyFill="1" applyAlignment="1"/>
    <xf numFmtId="0" fontId="32" fillId="2" borderId="0" xfId="2" applyFont="1" applyFill="1" applyAlignment="1"/>
    <xf numFmtId="0" fontId="33" fillId="2" borderId="0" xfId="2" applyFont="1" applyFill="1">
      <alignment horizontal="left"/>
    </xf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2" fontId="29" fillId="2" borderId="2" xfId="2" applyNumberFormat="1" applyFont="1" applyFill="1" applyBorder="1" applyAlignment="1">
      <alignment horizontal="center" vertical="center"/>
    </xf>
    <xf numFmtId="2" fontId="30" fillId="2" borderId="2" xfId="0" applyNumberFormat="1" applyFont="1" applyFill="1" applyBorder="1" applyAlignment="1">
      <alignment horizontal="center" vertical="center"/>
    </xf>
    <xf numFmtId="2" fontId="30" fillId="2" borderId="1" xfId="0" applyNumberFormat="1" applyFont="1" applyFill="1" applyBorder="1" applyAlignment="1">
      <alignment horizontal="center" vertical="center"/>
    </xf>
    <xf numFmtId="0" fontId="29" fillId="2" borderId="0" xfId="2" applyFont="1" applyFill="1">
      <alignment horizontal="left"/>
    </xf>
    <xf numFmtId="0" fontId="34" fillId="2" borderId="0" xfId="2" applyFont="1" applyFill="1" applyAlignment="1">
      <alignment horizontal="left"/>
    </xf>
    <xf numFmtId="0" fontId="36" fillId="2" borderId="0" xfId="2" applyFont="1" applyFill="1" applyBorder="1">
      <alignment horizontal="left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33" fillId="2" borderId="1" xfId="2" applyFont="1" applyFill="1" applyBorder="1" applyAlignment="1">
      <alignment horizontal="center" vertical="center"/>
    </xf>
    <xf numFmtId="0" fontId="29" fillId="2" borderId="2" xfId="2" applyFont="1" applyFill="1" applyBorder="1" applyAlignment="1"/>
    <xf numFmtId="0" fontId="29" fillId="2" borderId="6" xfId="2" applyFont="1" applyFill="1" applyBorder="1" applyAlignment="1"/>
    <xf numFmtId="0" fontId="39" fillId="2" borderId="6" xfId="2" applyFont="1" applyFill="1" applyBorder="1">
      <alignment horizontal="left"/>
    </xf>
    <xf numFmtId="0" fontId="39" fillId="2" borderId="6" xfId="2" applyFont="1" applyFill="1" applyBorder="1" applyAlignment="1"/>
    <xf numFmtId="0" fontId="38" fillId="2" borderId="0" xfId="2" applyFont="1" applyFill="1" applyBorder="1" applyAlignment="1">
      <alignment horizontal="center" vertical="center" wrapText="1"/>
    </xf>
    <xf numFmtId="0" fontId="39" fillId="2" borderId="0" xfId="2" applyFont="1" applyFill="1">
      <alignment horizontal="left"/>
    </xf>
    <xf numFmtId="0" fontId="39" fillId="2" borderId="0" xfId="2" applyFont="1" applyFill="1" applyAlignment="1"/>
    <xf numFmtId="0" fontId="34" fillId="2" borderId="0" xfId="2" applyFont="1" applyFill="1" applyAlignment="1">
      <alignment horizontal="center"/>
    </xf>
    <xf numFmtId="0" fontId="35" fillId="2" borderId="0" xfId="2" applyFont="1" applyFill="1" applyAlignment="1">
      <alignment horizontal="center"/>
    </xf>
    <xf numFmtId="1" fontId="29" fillId="2" borderId="1" xfId="2" applyNumberFormat="1" applyFont="1" applyFill="1" applyBorder="1" applyAlignment="1">
      <alignment horizontal="righ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1" fontId="29" fillId="2" borderId="1" xfId="2" applyNumberFormat="1" applyFont="1" applyFill="1" applyBorder="1" applyAlignment="1"/>
    <xf numFmtId="0" fontId="29" fillId="2" borderId="0" xfId="2" applyFont="1" applyFill="1" applyBorder="1" applyAlignment="1">
      <alignment horizontal="left"/>
    </xf>
    <xf numFmtId="0" fontId="40" fillId="2" borderId="0" xfId="2" applyFont="1" applyFill="1" applyAlignment="1"/>
    <xf numFmtId="0" fontId="41" fillId="2" borderId="0" xfId="2" applyFont="1" applyFill="1" applyAlignment="1">
      <alignment wrapText="1"/>
    </xf>
    <xf numFmtId="0" fontId="33" fillId="2" borderId="0" xfId="2" applyFont="1" applyFill="1" applyAlignment="1">
      <alignment horizontal="center"/>
    </xf>
    <xf numFmtId="0" fontId="35" fillId="2" borderId="0" xfId="2" applyFont="1" applyFill="1" applyAlignment="1">
      <alignment horizontal="left"/>
    </xf>
    <xf numFmtId="1" fontId="33" fillId="2" borderId="1" xfId="2" applyNumberFormat="1" applyFont="1" applyFill="1" applyBorder="1" applyAlignment="1">
      <alignment horizontal="center"/>
    </xf>
    <xf numFmtId="0" fontId="29" fillId="2" borderId="1" xfId="2" applyFont="1" applyFill="1" applyBorder="1" applyAlignment="1">
      <alignment horizontal="center"/>
    </xf>
    <xf numFmtId="1" fontId="29" fillId="2" borderId="1" xfId="2" applyNumberFormat="1" applyFont="1" applyFill="1" applyBorder="1" applyAlignment="1">
      <alignment horizontal="center"/>
    </xf>
    <xf numFmtId="0" fontId="29" fillId="2" borderId="7" xfId="2" applyFont="1" applyFill="1" applyBorder="1" applyAlignment="1">
      <alignment horizontal="center"/>
    </xf>
    <xf numFmtId="1" fontId="38" fillId="2" borderId="1" xfId="2" applyNumberFormat="1" applyFont="1" applyFill="1" applyBorder="1" applyAlignment="1"/>
    <xf numFmtId="0" fontId="42" fillId="2" borderId="0" xfId="2" applyFont="1" applyFill="1">
      <alignment horizontal="left"/>
    </xf>
    <xf numFmtId="0" fontId="36" fillId="2" borderId="0" xfId="2" applyFont="1" applyFill="1">
      <alignment horizontal="left"/>
    </xf>
    <xf numFmtId="0" fontId="42" fillId="2" borderId="0" xfId="2" applyFont="1" applyFill="1" applyBorder="1">
      <alignment horizontal="left"/>
    </xf>
    <xf numFmtId="0" fontId="43" fillId="2" borderId="0" xfId="0" applyFont="1" applyFill="1" applyBorder="1"/>
    <xf numFmtId="0" fontId="34" fillId="2" borderId="0" xfId="2" applyFont="1" applyFill="1" applyBorder="1">
      <alignment horizontal="left"/>
    </xf>
    <xf numFmtId="0" fontId="34" fillId="2" borderId="0" xfId="2" applyFont="1" applyFill="1" applyBorder="1" applyAlignment="1"/>
    <xf numFmtId="0" fontId="35" fillId="2" borderId="0" xfId="2" applyFont="1" applyFill="1" applyBorder="1" applyAlignment="1"/>
    <xf numFmtId="0" fontId="42" fillId="2" borderId="0" xfId="2" applyFont="1" applyFill="1" applyBorder="1" applyAlignment="1"/>
    <xf numFmtId="0" fontId="29" fillId="2" borderId="1" xfId="0" applyFont="1" applyFill="1" applyBorder="1" applyAlignment="1">
      <alignment horizontal="center" vertical="center" wrapText="1"/>
    </xf>
    <xf numFmtId="0" fontId="29" fillId="2" borderId="2" xfId="2" applyFont="1" applyFill="1" applyBorder="1" applyAlignment="1">
      <alignment horizontal="center" vertical="center" wrapText="1"/>
    </xf>
    <xf numFmtId="0" fontId="29" fillId="2" borderId="1" xfId="2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/>
    </xf>
    <xf numFmtId="0" fontId="29" fillId="2" borderId="0" xfId="2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vertical="center" wrapText="1"/>
    </xf>
    <xf numFmtId="2" fontId="30" fillId="2" borderId="1" xfId="0" applyNumberFormat="1" applyFont="1" applyFill="1" applyBorder="1" applyAlignment="1">
      <alignment horizontal="center" vertical="center" wrapText="1"/>
    </xf>
    <xf numFmtId="2" fontId="29" fillId="2" borderId="2" xfId="2" applyNumberFormat="1" applyFont="1" applyFill="1" applyBorder="1" applyAlignment="1">
      <alignment horizontal="center"/>
    </xf>
    <xf numFmtId="2" fontId="29" fillId="2" borderId="1" xfId="2" applyNumberFormat="1" applyFont="1" applyFill="1" applyBorder="1" applyAlignment="1">
      <alignment horizontal="center"/>
    </xf>
    <xf numFmtId="0" fontId="34" fillId="2" borderId="0" xfId="2" applyFont="1" applyFill="1" applyBorder="1" applyAlignment="1">
      <alignment horizontal="center"/>
    </xf>
    <xf numFmtId="0" fontId="42" fillId="2" borderId="0" xfId="2" applyFont="1" applyFill="1" applyBorder="1" applyAlignment="1">
      <alignment horizontal="center"/>
    </xf>
    <xf numFmtId="2" fontId="44" fillId="2" borderId="0" xfId="0" applyNumberFormat="1" applyFont="1" applyFill="1" applyBorder="1" applyAlignment="1">
      <alignment horizontal="center" vertical="center" wrapText="1"/>
    </xf>
    <xf numFmtId="2" fontId="34" fillId="2" borderId="0" xfId="2" applyNumberFormat="1" applyFont="1" applyFill="1" applyBorder="1" applyAlignment="1">
      <alignment horizontal="center"/>
    </xf>
    <xf numFmtId="0" fontId="45" fillId="2" borderId="0" xfId="2" applyFont="1" applyFill="1" applyAlignment="1">
      <alignment horizontal="center" wrapText="1"/>
    </xf>
    <xf numFmtId="1" fontId="38" fillId="2" borderId="1" xfId="2" applyNumberFormat="1" applyFont="1" applyFill="1" applyBorder="1" applyAlignment="1">
      <alignment horizontal="right"/>
    </xf>
    <xf numFmtId="0" fontId="38" fillId="2" borderId="3" xfId="2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 wrapText="1"/>
    </xf>
    <xf numFmtId="0" fontId="28" fillId="2" borderId="0" xfId="2" applyFont="1" applyFill="1" applyAlignment="1">
      <alignment vertical="center"/>
    </xf>
    <xf numFmtId="0" fontId="43" fillId="2" borderId="0" xfId="0" applyFont="1" applyFill="1"/>
    <xf numFmtId="0" fontId="46" fillId="2" borderId="0" xfId="2" applyFont="1" applyFill="1" applyAlignment="1">
      <alignment wrapText="1"/>
    </xf>
    <xf numFmtId="0" fontId="31" fillId="2" borderId="0" xfId="2" applyFont="1" applyFill="1">
      <alignment horizontal="left"/>
    </xf>
    <xf numFmtId="0" fontId="44" fillId="2" borderId="0" xfId="0" applyFont="1" applyFill="1"/>
    <xf numFmtId="0" fontId="33" fillId="2" borderId="0" xfId="2" applyFont="1" applyFill="1" applyAlignment="1"/>
    <xf numFmtId="0" fontId="47" fillId="2" borderId="0" xfId="0" applyFont="1" applyFill="1"/>
    <xf numFmtId="0" fontId="43" fillId="2" borderId="0" xfId="0" applyFont="1" applyFill="1" applyBorder="1" applyAlignment="1">
      <alignment vertical="center" wrapText="1"/>
    </xf>
    <xf numFmtId="0" fontId="33" fillId="2" borderId="0" xfId="2" applyFont="1" applyFill="1" applyBorder="1" applyAlignment="1"/>
    <xf numFmtId="0" fontId="33" fillId="2" borderId="0" xfId="2" applyFont="1" applyFill="1" applyAlignment="1">
      <alignment wrapText="1"/>
    </xf>
    <xf numFmtId="1" fontId="33" fillId="2" borderId="0" xfId="2" applyNumberFormat="1" applyFont="1" applyFill="1" applyBorder="1" applyAlignment="1"/>
    <xf numFmtId="1" fontId="29" fillId="2" borderId="0" xfId="2" applyNumberFormat="1" applyFont="1" applyFill="1" applyBorder="1" applyAlignment="1"/>
    <xf numFmtId="1" fontId="42" fillId="2" borderId="0" xfId="2" applyNumberFormat="1" applyFont="1" applyFill="1" applyBorder="1" applyAlignment="1"/>
    <xf numFmtId="0" fontId="29" fillId="2" borderId="0" xfId="2" applyFont="1" applyFill="1" applyBorder="1" applyAlignment="1">
      <alignment wrapText="1"/>
    </xf>
    <xf numFmtId="2" fontId="44" fillId="2" borderId="0" xfId="0" applyNumberFormat="1" applyFont="1" applyFill="1" applyBorder="1" applyAlignment="1">
      <alignment vertical="center" wrapText="1"/>
    </xf>
    <xf numFmtId="0" fontId="38" fillId="2" borderId="0" xfId="2" applyFont="1" applyFill="1" applyAlignment="1">
      <alignment wrapText="1"/>
    </xf>
    <xf numFmtId="0" fontId="38" fillId="2" borderId="0" xfId="2" applyFont="1" applyFill="1" applyAlignment="1"/>
    <xf numFmtId="0" fontId="45" fillId="2" borderId="0" xfId="2" applyFont="1" applyFill="1" applyAlignment="1"/>
    <xf numFmtId="2" fontId="48" fillId="2" borderId="0" xfId="1" applyNumberFormat="1" applyFont="1" applyFill="1" applyAlignment="1" applyProtection="1"/>
    <xf numFmtId="0" fontId="49" fillId="2" borderId="0" xfId="0" applyFont="1" applyFill="1" applyAlignment="1"/>
    <xf numFmtId="0" fontId="50" fillId="2" borderId="0" xfId="0" applyFont="1" applyFill="1" applyAlignment="1"/>
    <xf numFmtId="0" fontId="51" fillId="2" borderId="0" xfId="0" applyFont="1" applyFill="1" applyAlignment="1"/>
    <xf numFmtId="0" fontId="52" fillId="2" borderId="0" xfId="0" applyFont="1" applyFill="1" applyAlignment="1"/>
    <xf numFmtId="0" fontId="29" fillId="2" borderId="6" xfId="2" applyFont="1" applyFill="1" applyBorder="1" applyAlignment="1">
      <alignment horizontal="left" vertical="center"/>
    </xf>
    <xf numFmtId="0" fontId="29" fillId="2" borderId="0" xfId="2" applyFont="1" applyFill="1" applyAlignment="1">
      <alignment horizontal="left"/>
    </xf>
    <xf numFmtId="2" fontId="30" fillId="2" borderId="0" xfId="0" applyNumberFormat="1" applyFont="1" applyFill="1" applyBorder="1" applyAlignment="1">
      <alignment vertical="center"/>
    </xf>
    <xf numFmtId="2" fontId="29" fillId="2" borderId="0" xfId="2" applyNumberFormat="1" applyFont="1" applyFill="1">
      <alignment horizontal="left"/>
    </xf>
    <xf numFmtId="2" fontId="29" fillId="2" borderId="0" xfId="2" applyNumberFormat="1" applyFont="1" applyFill="1" applyAlignment="1"/>
    <xf numFmtId="0" fontId="29" fillId="2" borderId="2" xfId="2" applyFont="1" applyFill="1" applyBorder="1" applyAlignment="1">
      <alignment vertical="center"/>
    </xf>
    <xf numFmtId="0" fontId="29" fillId="2" borderId="6" xfId="2" applyFont="1" applyFill="1" applyBorder="1" applyAlignment="1">
      <alignment vertical="center"/>
    </xf>
    <xf numFmtId="0" fontId="29" fillId="2" borderId="3" xfId="2" applyFont="1" applyFill="1" applyBorder="1" applyAlignment="1">
      <alignment vertical="center"/>
    </xf>
    <xf numFmtId="1" fontId="43" fillId="2" borderId="1" xfId="0" applyNumberFormat="1" applyFont="1" applyFill="1" applyBorder="1" applyAlignment="1">
      <alignment horizontal="right"/>
    </xf>
    <xf numFmtId="1" fontId="39" fillId="2" borderId="1" xfId="2" applyNumberFormat="1" applyFont="1" applyFill="1" applyBorder="1" applyAlignment="1">
      <alignment horizontal="right"/>
    </xf>
    <xf numFmtId="1" fontId="39" fillId="2" borderId="0" xfId="2" applyNumberFormat="1" applyFont="1" applyFill="1" applyBorder="1" applyAlignment="1">
      <alignment horizontal="right"/>
    </xf>
    <xf numFmtId="2" fontId="30" fillId="2" borderId="1" xfId="0" applyNumberFormat="1" applyFont="1" applyFill="1" applyBorder="1" applyAlignment="1">
      <alignment horizontal="center" wrapText="1"/>
    </xf>
    <xf numFmtId="0" fontId="3" fillId="0" borderId="0" xfId="2" applyFont="1">
      <alignment horizontal="left"/>
    </xf>
    <xf numFmtId="0" fontId="38" fillId="2" borderId="0" xfId="2" applyFont="1" applyFill="1" applyAlignment="1">
      <alignment horizontal="center"/>
    </xf>
    <xf numFmtId="2" fontId="48" fillId="2" borderId="0" xfId="1" applyNumberFormat="1" applyFont="1" applyFill="1" applyAlignment="1" applyProtection="1">
      <alignment horizontal="center"/>
    </xf>
    <xf numFmtId="0" fontId="49" fillId="2" borderId="0" xfId="0" applyFont="1" applyFill="1" applyAlignment="1">
      <alignment horizontal="center"/>
    </xf>
    <xf numFmtId="0" fontId="41" fillId="2" borderId="0" xfId="2" applyFont="1" applyFill="1" applyAlignment="1">
      <alignment horizontal="left" wrapText="1"/>
    </xf>
    <xf numFmtId="0" fontId="38" fillId="2" borderId="0" xfId="2" applyFont="1" applyFill="1" applyAlignment="1">
      <alignment horizontal="center" wrapText="1"/>
    </xf>
    <xf numFmtId="0" fontId="36" fillId="2" borderId="0" xfId="2" applyFont="1" applyFill="1" applyBorder="1" applyAlignment="1">
      <alignment horizontal="left"/>
    </xf>
    <xf numFmtId="2" fontId="44" fillId="2" borderId="0" xfId="0" applyNumberFormat="1" applyFont="1" applyFill="1" applyBorder="1" applyAlignment="1">
      <alignment horizontal="left" vertical="center" wrapText="1"/>
    </xf>
    <xf numFmtId="0" fontId="33" fillId="2" borderId="0" xfId="2" applyFont="1" applyFill="1" applyAlignment="1">
      <alignment horizontal="center"/>
    </xf>
    <xf numFmtId="0" fontId="29" fillId="2" borderId="0" xfId="2" applyFont="1" applyFill="1" applyBorder="1" applyAlignment="1">
      <alignment horizontal="left" wrapText="1"/>
    </xf>
    <xf numFmtId="0" fontId="51" fillId="2" borderId="0" xfId="0" applyFont="1" applyFill="1" applyAlignment="1">
      <alignment horizontal="center"/>
    </xf>
    <xf numFmtId="0" fontId="28" fillId="2" borderId="0" xfId="2" applyFont="1" applyFill="1" applyAlignment="1">
      <alignment horizontal="center" vertical="center"/>
    </xf>
    <xf numFmtId="0" fontId="28" fillId="2" borderId="0" xfId="2" applyFont="1" applyFill="1" applyAlignment="1">
      <alignment horizontal="center"/>
    </xf>
    <xf numFmtId="0" fontId="29" fillId="2" borderId="0" xfId="2" applyFont="1" applyFill="1" applyAlignment="1">
      <alignment horizontal="left" wrapText="1"/>
    </xf>
    <xf numFmtId="0" fontId="29" fillId="2" borderId="0" xfId="2" applyFont="1" applyFill="1" applyAlignment="1">
      <alignment horizontal="justify" wrapText="1"/>
    </xf>
    <xf numFmtId="0" fontId="34" fillId="2" borderId="14" xfId="2" applyFont="1" applyFill="1" applyBorder="1" applyAlignment="1">
      <alignment horizontal="left"/>
    </xf>
    <xf numFmtId="0" fontId="34" fillId="2" borderId="12" xfId="2" applyFont="1" applyFill="1" applyBorder="1" applyAlignment="1">
      <alignment horizontal="left"/>
    </xf>
    <xf numFmtId="0" fontId="33" fillId="2" borderId="0" xfId="2" applyFont="1" applyFill="1" applyAlignment="1">
      <alignment horizontal="center" wrapText="1"/>
    </xf>
    <xf numFmtId="0" fontId="42" fillId="2" borderId="2" xfId="2" applyNumberFormat="1" applyFont="1" applyFill="1" applyBorder="1" applyAlignment="1">
      <alignment horizontal="left" wrapText="1"/>
    </xf>
    <xf numFmtId="0" fontId="42" fillId="2" borderId="6" xfId="2" applyNumberFormat="1" applyFont="1" applyFill="1" applyBorder="1" applyAlignment="1">
      <alignment horizontal="left" wrapText="1"/>
    </xf>
    <xf numFmtId="0" fontId="35" fillId="2" borderId="0" xfId="2" applyFont="1" applyFill="1" applyBorder="1" applyAlignment="1">
      <alignment horizontal="right"/>
    </xf>
    <xf numFmtId="0" fontId="37" fillId="2" borderId="0" xfId="2" applyFont="1" applyFill="1" applyBorder="1">
      <alignment horizontal="left"/>
    </xf>
    <xf numFmtId="0" fontId="35" fillId="2" borderId="0" xfId="2" applyFont="1" applyFill="1" applyBorder="1">
      <alignment horizontal="left"/>
    </xf>
    <xf numFmtId="0" fontId="38" fillId="2" borderId="2" xfId="2" applyFont="1" applyFill="1" applyBorder="1" applyAlignment="1">
      <alignment horizontal="center" vertical="center"/>
    </xf>
    <xf numFmtId="0" fontId="38" fillId="2" borderId="6" xfId="2" applyFont="1" applyFill="1" applyBorder="1" applyAlignment="1">
      <alignment horizontal="center" vertical="center"/>
    </xf>
    <xf numFmtId="0" fontId="29" fillId="2" borderId="2" xfId="2" applyFont="1" applyFill="1" applyBorder="1" applyAlignment="1">
      <alignment horizontal="left"/>
    </xf>
    <xf numFmtId="0" fontId="29" fillId="2" borderId="6" xfId="2" applyFont="1" applyFill="1" applyBorder="1" applyAlignment="1">
      <alignment horizontal="left"/>
    </xf>
    <xf numFmtId="0" fontId="29" fillId="2" borderId="3" xfId="2" applyFont="1" applyFill="1" applyBorder="1" applyAlignment="1">
      <alignment horizontal="left"/>
    </xf>
    <xf numFmtId="0" fontId="29" fillId="2" borderId="2" xfId="2" applyFont="1" applyFill="1" applyBorder="1" applyAlignment="1">
      <alignment horizontal="left" wrapText="1"/>
    </xf>
    <xf numFmtId="0" fontId="29" fillId="2" borderId="6" xfId="2" applyFont="1" applyFill="1" applyBorder="1" applyAlignment="1">
      <alignment horizontal="left" wrapText="1"/>
    </xf>
    <xf numFmtId="0" fontId="29" fillId="2" borderId="3" xfId="2" applyFont="1" applyFill="1" applyBorder="1" applyAlignment="1">
      <alignment horizontal="left" wrapText="1"/>
    </xf>
    <xf numFmtId="0" fontId="29" fillId="2" borderId="2" xfId="2" applyFont="1" applyFill="1" applyBorder="1" applyAlignment="1">
      <alignment horizontal="center"/>
    </xf>
    <xf numFmtId="0" fontId="29" fillId="2" borderId="6" xfId="2" applyFont="1" applyFill="1" applyBorder="1" applyAlignment="1">
      <alignment horizontal="center"/>
    </xf>
    <xf numFmtId="0" fontId="29" fillId="2" borderId="3" xfId="2" applyFont="1" applyFill="1" applyBorder="1" applyAlignment="1">
      <alignment horizontal="center"/>
    </xf>
    <xf numFmtId="0" fontId="38" fillId="2" borderId="3" xfId="2" applyFont="1" applyFill="1" applyBorder="1" applyAlignment="1">
      <alignment horizontal="center" vertical="center"/>
    </xf>
    <xf numFmtId="0" fontId="35" fillId="2" borderId="0" xfId="2" applyFont="1" applyFill="1">
      <alignment horizontal="left"/>
    </xf>
    <xf numFmtId="0" fontId="43" fillId="2" borderId="1" xfId="0" applyFont="1" applyFill="1" applyBorder="1" applyAlignment="1">
      <alignment horizontal="center" vertical="center" wrapText="1"/>
    </xf>
    <xf numFmtId="0" fontId="34" fillId="2" borderId="0" xfId="2" applyFont="1" applyFill="1">
      <alignment horizontal="left"/>
    </xf>
    <xf numFmtId="0" fontId="33" fillId="2" borderId="0" xfId="2" applyFont="1" applyFill="1" applyBorder="1" applyAlignment="1">
      <alignment horizontal="center"/>
    </xf>
    <xf numFmtId="0" fontId="39" fillId="2" borderId="8" xfId="2" applyFont="1" applyFill="1" applyBorder="1" applyAlignment="1">
      <alignment horizontal="center" vertical="center" wrapText="1"/>
    </xf>
    <xf numFmtId="0" fontId="39" fillId="2" borderId="10" xfId="2" applyFont="1" applyFill="1" applyBorder="1" applyAlignment="1">
      <alignment horizontal="center" vertical="center" wrapText="1"/>
    </xf>
    <xf numFmtId="0" fontId="39" fillId="2" borderId="11" xfId="2" applyFont="1" applyFill="1" applyBorder="1" applyAlignment="1">
      <alignment horizontal="center" vertical="center" wrapText="1"/>
    </xf>
    <xf numFmtId="0" fontId="33" fillId="2" borderId="2" xfId="2" applyFont="1" applyFill="1" applyBorder="1" applyAlignment="1">
      <alignment horizontal="center" vertical="center"/>
    </xf>
    <xf numFmtId="0" fontId="33" fillId="2" borderId="6" xfId="2" applyFont="1" applyFill="1" applyBorder="1" applyAlignment="1">
      <alignment horizontal="center" vertical="center"/>
    </xf>
    <xf numFmtId="0" fontId="33" fillId="2" borderId="3" xfId="2" applyFont="1" applyFill="1" applyBorder="1" applyAlignment="1">
      <alignment horizontal="center" vertical="center"/>
    </xf>
    <xf numFmtId="0" fontId="38" fillId="2" borderId="8" xfId="2" applyFont="1" applyFill="1" applyBorder="1" applyAlignment="1">
      <alignment horizontal="center" vertical="center" wrapText="1"/>
    </xf>
    <xf numFmtId="0" fontId="38" fillId="2" borderId="9" xfId="2" applyFont="1" applyFill="1" applyBorder="1" applyAlignment="1">
      <alignment horizontal="center" vertical="center" wrapText="1"/>
    </xf>
    <xf numFmtId="0" fontId="38" fillId="2" borderId="10" xfId="2" applyFont="1" applyFill="1" applyBorder="1" applyAlignment="1">
      <alignment horizontal="center" vertical="center" wrapText="1"/>
    </xf>
    <xf numFmtId="0" fontId="38" fillId="2" borderId="4" xfId="2" applyFont="1" applyFill="1" applyBorder="1" applyAlignment="1">
      <alignment horizontal="center" vertical="center" wrapText="1"/>
    </xf>
    <xf numFmtId="0" fontId="38" fillId="2" borderId="11" xfId="2" applyFont="1" applyFill="1" applyBorder="1" applyAlignment="1">
      <alignment horizontal="center" vertical="center" wrapText="1"/>
    </xf>
    <xf numFmtId="0" fontId="38" fillId="2" borderId="12" xfId="2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10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2" fontId="29" fillId="2" borderId="2" xfId="2" applyNumberFormat="1" applyFont="1" applyFill="1" applyBorder="1" applyAlignment="1">
      <alignment horizontal="center" vertical="center"/>
    </xf>
    <xf numFmtId="2" fontId="29" fillId="2" borderId="6" xfId="2" applyNumberFormat="1" applyFont="1" applyFill="1" applyBorder="1" applyAlignment="1">
      <alignment horizontal="center" vertical="center"/>
    </xf>
    <xf numFmtId="0" fontId="39" fillId="2" borderId="13" xfId="2" applyFont="1" applyFill="1" applyBorder="1" applyAlignment="1">
      <alignment horizontal="center" vertical="center" wrapText="1"/>
    </xf>
    <xf numFmtId="0" fontId="39" fillId="2" borderId="0" xfId="2" applyFont="1" applyFill="1" applyBorder="1" applyAlignment="1">
      <alignment horizontal="center" vertical="center" wrapText="1"/>
    </xf>
    <xf numFmtId="0" fontId="39" fillId="2" borderId="14" xfId="2" applyFont="1" applyFill="1" applyBorder="1" applyAlignment="1">
      <alignment horizontal="center" vertical="center" wrapText="1"/>
    </xf>
    <xf numFmtId="0" fontId="29" fillId="2" borderId="2" xfId="2" applyFont="1" applyFill="1" applyBorder="1" applyAlignment="1">
      <alignment horizontal="left" vertical="center"/>
    </xf>
    <xf numFmtId="0" fontId="29" fillId="2" borderId="6" xfId="2" applyFont="1" applyFill="1" applyBorder="1" applyAlignment="1">
      <alignment horizontal="left" vertical="center"/>
    </xf>
    <xf numFmtId="0" fontId="29" fillId="2" borderId="3" xfId="2" applyFont="1" applyFill="1" applyBorder="1" applyAlignment="1">
      <alignment horizontal="left" vertical="center"/>
    </xf>
    <xf numFmtId="0" fontId="39" fillId="2" borderId="1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62" zoomScale="110" zoomScaleNormal="110" zoomScaleSheetLayoutView="100" workbookViewId="0">
      <selection activeCell="B86" sqref="B86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34</v>
      </c>
      <c r="B1" s="3" t="s">
        <v>47</v>
      </c>
      <c r="C1" s="14" t="s">
        <v>48</v>
      </c>
      <c r="D1" s="22"/>
      <c r="E1" s="1"/>
      <c r="F1" s="3"/>
      <c r="G1" s="3"/>
      <c r="H1" s="41" t="s">
        <v>2</v>
      </c>
      <c r="I1" s="2"/>
      <c r="J1" s="19"/>
    </row>
    <row r="2" spans="1:12">
      <c r="A2" s="2">
        <v>1</v>
      </c>
      <c r="B2" s="2" t="s">
        <v>52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53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54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55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56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57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58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59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60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61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62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63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64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65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66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67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68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69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70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71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72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73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74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75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76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77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78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79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80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81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51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43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34</v>
      </c>
      <c r="F34" s="23" t="s">
        <v>49</v>
      </c>
      <c r="G34" s="24" t="s">
        <v>88</v>
      </c>
      <c r="H34" s="24" t="s">
        <v>89</v>
      </c>
      <c r="I34" s="25" t="s">
        <v>90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38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19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22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40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96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93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95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41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100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101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94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103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42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91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92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148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50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H2" sqref="H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34</v>
      </c>
      <c r="G1" s="4" t="s">
        <v>49</v>
      </c>
      <c r="H1" s="3" t="s">
        <v>88</v>
      </c>
      <c r="I1" s="3" t="s">
        <v>89</v>
      </c>
      <c r="J1" s="6" t="s">
        <v>90</v>
      </c>
    </row>
    <row r="2" spans="1:11">
      <c r="A2" s="2"/>
      <c r="B2" s="2" t="s">
        <v>55</v>
      </c>
      <c r="C2" s="15">
        <v>3720</v>
      </c>
      <c r="F2" s="9">
        <v>1</v>
      </c>
      <c r="G2" s="7" t="s">
        <v>102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63</v>
      </c>
      <c r="C3" s="15">
        <v>9143.15</v>
      </c>
    </row>
    <row r="4" spans="1:11">
      <c r="A4" s="2"/>
      <c r="B4" s="2" t="s">
        <v>65</v>
      </c>
      <c r="C4" s="15">
        <v>5385.4</v>
      </c>
    </row>
    <row r="5" spans="1:11">
      <c r="A5" s="2"/>
      <c r="B5" s="2" t="s">
        <v>70</v>
      </c>
      <c r="C5" s="15">
        <v>4408.2</v>
      </c>
    </row>
    <row r="6" spans="1:11">
      <c r="A6" s="2"/>
      <c r="B6" s="2" t="s">
        <v>73</v>
      </c>
      <c r="C6" s="15">
        <v>8664.9</v>
      </c>
    </row>
    <row r="7" spans="1:11">
      <c r="A7" s="2"/>
      <c r="B7" s="2" t="s">
        <v>76</v>
      </c>
      <c r="C7" s="15">
        <v>4233.8999999999996</v>
      </c>
    </row>
    <row r="8" spans="1:11">
      <c r="A8" s="2"/>
      <c r="B8" s="2" t="s">
        <v>78</v>
      </c>
      <c r="C8" s="15">
        <v>3636.5</v>
      </c>
    </row>
    <row r="9" spans="1:11">
      <c r="A9" s="2"/>
      <c r="B9" s="2" t="s">
        <v>79</v>
      </c>
      <c r="C9" s="15">
        <v>5513.4</v>
      </c>
    </row>
    <row r="10" spans="1:11">
      <c r="A10" s="2"/>
      <c r="B10" s="2" t="s">
        <v>81</v>
      </c>
      <c r="C10" s="15">
        <v>4220.18</v>
      </c>
    </row>
    <row r="11" spans="1:11">
      <c r="A11" s="2"/>
      <c r="B11" s="2" t="s">
        <v>51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34</v>
      </c>
      <c r="H16" s="4" t="s">
        <v>49</v>
      </c>
      <c r="I16" s="3" t="s">
        <v>88</v>
      </c>
      <c r="J16" s="3" t="s">
        <v>89</v>
      </c>
      <c r="K16" s="6" t="s">
        <v>90</v>
      </c>
    </row>
    <row r="17" spans="1:14">
      <c r="G17" s="9">
        <v>1</v>
      </c>
      <c r="H17" s="7" t="s">
        <v>106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107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34</v>
      </c>
      <c r="B19" s="3" t="s">
        <v>47</v>
      </c>
      <c r="C19" s="3" t="s">
        <v>48</v>
      </c>
    </row>
    <row r="20" spans="1:14">
      <c r="A20" s="2">
        <v>1</v>
      </c>
      <c r="B20" s="2" t="s">
        <v>52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53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54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55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56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57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58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59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60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61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62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63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64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65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66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67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68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69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70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71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72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73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74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75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76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77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78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79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80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81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51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43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99"/>
  <sheetViews>
    <sheetView tabSelected="1" view="pageBreakPreview" zoomScaleSheetLayoutView="100" zoomScalePageLayoutView="55" workbookViewId="0">
      <selection sqref="A1:H1"/>
    </sheetView>
  </sheetViews>
  <sheetFormatPr defaultRowHeight="12.75"/>
  <cols>
    <col min="1" max="1" width="12.140625" style="120" customWidth="1"/>
    <col min="2" max="2" width="12.28515625" style="120" customWidth="1"/>
    <col min="3" max="3" width="10.5703125" style="120" customWidth="1"/>
    <col min="4" max="4" width="14" style="120" customWidth="1"/>
    <col min="5" max="5" width="18.140625" style="120" customWidth="1"/>
    <col min="6" max="6" width="15.5703125" style="120" customWidth="1"/>
    <col min="7" max="7" width="20.42578125" style="120" customWidth="1"/>
    <col min="8" max="8" width="13.140625" style="120" customWidth="1"/>
    <col min="9" max="9" width="10" style="120" customWidth="1"/>
    <col min="10" max="10" width="4.85546875" style="120" customWidth="1"/>
    <col min="11" max="11" width="9.140625" style="120"/>
    <col min="12" max="12" width="0.5703125" style="120" customWidth="1"/>
    <col min="13" max="14" width="9.140625" style="120"/>
    <col min="15" max="15" width="1.42578125" style="120" customWidth="1"/>
    <col min="16" max="16384" width="9.140625" style="120"/>
  </cols>
  <sheetData>
    <row r="1" spans="1:15" ht="18">
      <c r="A1" s="165" t="s">
        <v>160</v>
      </c>
      <c r="B1" s="165"/>
      <c r="C1" s="165"/>
      <c r="D1" s="165"/>
      <c r="E1" s="165"/>
      <c r="F1" s="165"/>
      <c r="G1" s="165"/>
      <c r="H1" s="165"/>
      <c r="I1" s="119"/>
      <c r="J1" s="119"/>
      <c r="K1" s="119"/>
      <c r="L1" s="119"/>
      <c r="M1" s="119"/>
      <c r="N1" s="119"/>
      <c r="O1" s="119"/>
    </row>
    <row r="2" spans="1:15" ht="18">
      <c r="A2" s="165" t="s">
        <v>127</v>
      </c>
      <c r="B2" s="165"/>
      <c r="C2" s="165"/>
      <c r="D2" s="165"/>
      <c r="E2" s="165"/>
      <c r="F2" s="165"/>
      <c r="G2" s="165"/>
      <c r="H2" s="165"/>
      <c r="I2" s="119"/>
      <c r="J2" s="119"/>
      <c r="K2" s="119"/>
      <c r="L2" s="119"/>
      <c r="M2" s="119"/>
      <c r="N2" s="119"/>
      <c r="O2" s="119"/>
    </row>
    <row r="3" spans="1:15" ht="18">
      <c r="A3" s="166" t="s">
        <v>161</v>
      </c>
      <c r="B3" s="166"/>
      <c r="C3" s="166"/>
      <c r="D3" s="166"/>
      <c r="E3" s="166"/>
      <c r="F3" s="166"/>
      <c r="G3" s="166"/>
      <c r="H3" s="166"/>
      <c r="I3" s="52"/>
      <c r="J3" s="52"/>
      <c r="K3" s="52"/>
      <c r="L3" s="52"/>
      <c r="M3" s="52"/>
      <c r="N3" s="52"/>
      <c r="O3" s="52"/>
    </row>
    <row r="4" spans="1:15" ht="18">
      <c r="A4" s="52"/>
      <c r="B4" s="52"/>
      <c r="C4" s="52"/>
      <c r="D4" s="52"/>
      <c r="E4" s="52"/>
      <c r="F4" s="52"/>
      <c r="G4" s="52"/>
      <c r="H4" s="52"/>
      <c r="I4" s="52"/>
      <c r="J4" s="52"/>
      <c r="K4" s="121"/>
      <c r="L4" s="121"/>
      <c r="M4" s="121"/>
      <c r="N4" s="121"/>
      <c r="O4" s="121"/>
    </row>
    <row r="5" spans="1:15" s="56" customFormat="1" ht="14.25" customHeight="1">
      <c r="A5" s="143" t="s">
        <v>82</v>
      </c>
      <c r="B5" s="53"/>
      <c r="C5" s="53"/>
      <c r="D5" s="53"/>
      <c r="E5" s="168" t="s">
        <v>28</v>
      </c>
      <c r="F5" s="168"/>
      <c r="G5" s="168"/>
      <c r="H5" s="168"/>
      <c r="I5" s="54"/>
      <c r="J5" s="54"/>
    </row>
    <row r="6" spans="1:15" s="56" customFormat="1" ht="14.25">
      <c r="A6" s="143" t="s">
        <v>30</v>
      </c>
      <c r="B6" s="53"/>
      <c r="C6" s="53"/>
      <c r="D6" s="53"/>
      <c r="E6" s="168"/>
      <c r="F6" s="168"/>
      <c r="G6" s="168"/>
      <c r="H6" s="168"/>
      <c r="I6" s="54"/>
      <c r="J6" s="54"/>
    </row>
    <row r="7" spans="1:15" s="56" customFormat="1" ht="27" customHeight="1">
      <c r="A7" s="143" t="s">
        <v>145</v>
      </c>
      <c r="B7" s="53"/>
      <c r="C7" s="53"/>
      <c r="D7" s="53"/>
      <c r="E7" s="168"/>
      <c r="F7" s="168"/>
      <c r="G7" s="168"/>
      <c r="H7" s="168"/>
      <c r="I7" s="54"/>
      <c r="J7" s="54"/>
    </row>
    <row r="8" spans="1:15" s="56" customFormat="1" ht="14.25" customHeight="1">
      <c r="A8" s="53" t="s">
        <v>144</v>
      </c>
      <c r="B8" s="53"/>
      <c r="C8" s="53"/>
      <c r="D8" s="53"/>
      <c r="E8" s="54"/>
      <c r="F8" s="54"/>
      <c r="G8" s="54"/>
      <c r="H8" s="54"/>
      <c r="I8" s="55"/>
      <c r="J8" s="54"/>
    </row>
    <row r="9" spans="1:15" s="56" customFormat="1" ht="14.25">
      <c r="A9" s="143" t="s">
        <v>31</v>
      </c>
      <c r="B9" s="53"/>
      <c r="C9" s="53"/>
      <c r="D9" s="53"/>
      <c r="E9" s="55" t="s">
        <v>114</v>
      </c>
      <c r="F9" s="54"/>
      <c r="G9" s="54"/>
      <c r="H9" s="54"/>
      <c r="I9" s="54"/>
      <c r="J9" s="54"/>
    </row>
    <row r="10" spans="1:15" s="56" customFormat="1" ht="14.25">
      <c r="A10" s="143" t="s">
        <v>32</v>
      </c>
      <c r="B10" s="53"/>
      <c r="C10" s="53"/>
      <c r="D10" s="53"/>
      <c r="F10" s="55"/>
      <c r="G10" s="55"/>
      <c r="H10" s="55"/>
      <c r="I10" s="55"/>
      <c r="J10" s="55"/>
    </row>
    <row r="11" spans="1:15" s="56" customFormat="1" ht="14.25">
      <c r="A11" s="143" t="s">
        <v>33</v>
      </c>
      <c r="B11" s="53"/>
      <c r="C11" s="53"/>
      <c r="D11" s="53"/>
      <c r="E11" s="53" t="s">
        <v>130</v>
      </c>
      <c r="F11" s="53"/>
      <c r="G11" s="53" t="s">
        <v>162</v>
      </c>
      <c r="I11" s="53"/>
      <c r="J11" s="53"/>
    </row>
    <row r="12" spans="1:15" s="56" customFormat="1" ht="14.25">
      <c r="A12" s="143" t="s">
        <v>83</v>
      </c>
      <c r="B12" s="53"/>
      <c r="C12" s="53"/>
      <c r="D12" s="53"/>
      <c r="E12" s="53" t="s">
        <v>158</v>
      </c>
      <c r="F12" s="53"/>
      <c r="G12" s="53" t="s">
        <v>140</v>
      </c>
      <c r="I12" s="53"/>
      <c r="J12" s="53"/>
    </row>
    <row r="13" spans="1:15" s="56" customFormat="1" ht="14.25">
      <c r="A13" s="143" t="s">
        <v>84</v>
      </c>
      <c r="B13" s="53"/>
      <c r="C13" s="53"/>
      <c r="D13" s="53"/>
      <c r="E13" s="53" t="s">
        <v>159</v>
      </c>
      <c r="F13" s="53"/>
      <c r="G13" s="53" t="s">
        <v>149</v>
      </c>
      <c r="I13" s="53"/>
      <c r="J13" s="53"/>
    </row>
    <row r="14" spans="1:15" s="56" customFormat="1" ht="14.25">
      <c r="A14" s="143" t="s">
        <v>85</v>
      </c>
      <c r="B14" s="53"/>
      <c r="C14" s="53"/>
      <c r="D14" s="53"/>
      <c r="E14" s="53" t="s">
        <v>131</v>
      </c>
      <c r="F14" s="53"/>
      <c r="G14" s="53" t="s">
        <v>132</v>
      </c>
      <c r="I14" s="53"/>
      <c r="J14" s="53"/>
    </row>
    <row r="15" spans="1:15" s="56" customFormat="1" ht="14.25">
      <c r="A15" s="143" t="s">
        <v>86</v>
      </c>
      <c r="B15" s="53"/>
      <c r="C15" s="53"/>
      <c r="D15" s="53"/>
      <c r="E15" s="53" t="s">
        <v>129</v>
      </c>
      <c r="F15" s="53"/>
      <c r="G15" s="53" t="s">
        <v>163</v>
      </c>
      <c r="I15" s="53"/>
      <c r="J15" s="53"/>
    </row>
    <row r="16" spans="1:15" ht="18.75">
      <c r="A16" s="57"/>
      <c r="B16" s="57"/>
      <c r="C16" s="57"/>
      <c r="D16" s="57"/>
      <c r="E16" s="57"/>
      <c r="F16" s="58"/>
      <c r="G16" s="58"/>
      <c r="H16" s="58"/>
      <c r="I16" s="58"/>
      <c r="J16" s="58"/>
      <c r="K16" s="122"/>
      <c r="L16" s="122"/>
      <c r="M16" s="122"/>
      <c r="N16" s="122"/>
      <c r="O16" s="122"/>
    </row>
    <row r="17" spans="1:15" ht="30" customHeight="1">
      <c r="A17" s="167" t="s">
        <v>165</v>
      </c>
      <c r="B17" s="167"/>
      <c r="C17" s="167"/>
      <c r="D17" s="167"/>
      <c r="E17" s="167"/>
      <c r="F17" s="167"/>
      <c r="G17" s="167"/>
      <c r="H17" s="167"/>
      <c r="I17" s="54"/>
      <c r="J17" s="54"/>
      <c r="K17" s="123"/>
      <c r="L17" s="123"/>
      <c r="M17" s="123"/>
      <c r="N17" s="123"/>
      <c r="O17" s="123"/>
    </row>
    <row r="18" spans="1:15" ht="15.7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123"/>
      <c r="L18" s="123"/>
      <c r="M18" s="123"/>
      <c r="N18" s="123"/>
      <c r="O18" s="123"/>
    </row>
    <row r="19" spans="1:15" ht="15.75">
      <c r="A19" s="162" t="s">
        <v>164</v>
      </c>
      <c r="B19" s="162"/>
      <c r="C19" s="162"/>
      <c r="D19" s="162"/>
      <c r="E19" s="162"/>
      <c r="F19" s="162"/>
      <c r="G19" s="162"/>
      <c r="H19" s="162"/>
      <c r="I19" s="124"/>
      <c r="J19" s="124"/>
      <c r="K19" s="124"/>
      <c r="L19" s="124"/>
      <c r="M19" s="124"/>
      <c r="N19" s="124"/>
      <c r="O19" s="124"/>
    </row>
    <row r="20" spans="1:15" ht="15.75">
      <c r="A20" s="60"/>
      <c r="B20" s="191"/>
      <c r="C20" s="191"/>
      <c r="D20" s="191"/>
      <c r="E20" s="191"/>
      <c r="F20" s="191"/>
      <c r="G20" s="60"/>
      <c r="H20" s="61" t="s">
        <v>115</v>
      </c>
      <c r="I20" s="189"/>
      <c r="J20" s="189"/>
      <c r="L20" s="123"/>
      <c r="M20" s="123"/>
      <c r="N20" s="125"/>
    </row>
    <row r="21" spans="1:15" s="56" customFormat="1" ht="15" customHeight="1">
      <c r="A21" s="193" t="s">
        <v>110</v>
      </c>
      <c r="B21" s="210"/>
      <c r="C21" s="216" t="s">
        <v>133</v>
      </c>
      <c r="D21" s="193" t="s">
        <v>111</v>
      </c>
      <c r="E21" s="193" t="s">
        <v>134</v>
      </c>
      <c r="F21" s="193" t="s">
        <v>166</v>
      </c>
      <c r="G21" s="205" t="s">
        <v>112</v>
      </c>
      <c r="H21" s="190" t="s">
        <v>113</v>
      </c>
      <c r="I21" s="126"/>
    </row>
    <row r="22" spans="1:15" s="56" customFormat="1" ht="15" customHeight="1">
      <c r="A22" s="194"/>
      <c r="B22" s="211"/>
      <c r="C22" s="216"/>
      <c r="D22" s="194"/>
      <c r="E22" s="194"/>
      <c r="F22" s="194"/>
      <c r="G22" s="206"/>
      <c r="H22" s="190"/>
      <c r="I22" s="126"/>
    </row>
    <row r="23" spans="1:15" s="56" customFormat="1" ht="115.5" customHeight="1">
      <c r="A23" s="195"/>
      <c r="B23" s="212"/>
      <c r="C23" s="216"/>
      <c r="D23" s="195"/>
      <c r="E23" s="195"/>
      <c r="F23" s="195"/>
      <c r="G23" s="207"/>
      <c r="H23" s="190"/>
      <c r="I23" s="126"/>
    </row>
    <row r="24" spans="1:15" s="56" customFormat="1" ht="14.25">
      <c r="A24" s="208">
        <v>209656.9</v>
      </c>
      <c r="B24" s="209"/>
      <c r="C24" s="62">
        <v>70530.990000000005</v>
      </c>
      <c r="D24" s="62">
        <v>69758.37</v>
      </c>
      <c r="E24" s="62">
        <v>19206.400000000001</v>
      </c>
      <c r="F24" s="63">
        <f>C24-D24</f>
        <v>772.6200000000099</v>
      </c>
      <c r="G24" s="63">
        <v>54737</v>
      </c>
      <c r="H24" s="64">
        <f>A24+D24+E24-G24</f>
        <v>243884.67000000004</v>
      </c>
      <c r="I24" s="144"/>
    </row>
    <row r="25" spans="1:15" ht="1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123"/>
      <c r="L25" s="123"/>
      <c r="M25" s="123"/>
      <c r="N25" s="123"/>
      <c r="O25" s="123"/>
    </row>
    <row r="26" spans="1:15" ht="14.25">
      <c r="A26" s="53" t="s">
        <v>167</v>
      </c>
      <c r="B26" s="53"/>
      <c r="C26" s="53"/>
      <c r="D26" s="53"/>
      <c r="E26" s="53"/>
      <c r="F26" s="53"/>
      <c r="G26" s="145"/>
      <c r="H26" s="65"/>
      <c r="I26" s="53"/>
      <c r="J26" s="146"/>
      <c r="K26" s="56"/>
      <c r="L26" s="56"/>
      <c r="M26" s="56"/>
      <c r="N26" s="56"/>
      <c r="O26" s="56"/>
    </row>
    <row r="27" spans="1:15" ht="14.25">
      <c r="A27" s="53" t="s">
        <v>141</v>
      </c>
      <c r="B27" s="53"/>
      <c r="C27" s="53"/>
      <c r="D27" s="53"/>
      <c r="E27" s="53"/>
      <c r="F27" s="53"/>
      <c r="G27" s="145"/>
      <c r="H27" s="65"/>
      <c r="I27" s="53"/>
      <c r="J27" s="56"/>
      <c r="K27" s="56"/>
      <c r="L27" s="56"/>
      <c r="M27" s="56"/>
      <c r="N27" s="56"/>
      <c r="O27" s="56"/>
    </row>
    <row r="28" spans="1:15" ht="15" customHeight="1">
      <c r="A28" s="167" t="s">
        <v>116</v>
      </c>
      <c r="B28" s="167"/>
      <c r="C28" s="167"/>
      <c r="D28" s="167"/>
      <c r="E28" s="167"/>
      <c r="F28" s="167"/>
      <c r="G28" s="167"/>
      <c r="H28" s="167"/>
      <c r="I28" s="54"/>
      <c r="J28" s="54"/>
      <c r="K28" s="54"/>
      <c r="L28" s="54"/>
      <c r="M28" s="54"/>
      <c r="N28" s="54"/>
      <c r="O28" s="54"/>
    </row>
    <row r="29" spans="1:15" ht="14.25">
      <c r="A29" s="53" t="s">
        <v>126</v>
      </c>
      <c r="B29" s="53"/>
      <c r="C29" s="53"/>
      <c r="D29" s="53"/>
      <c r="E29" s="53"/>
      <c r="F29" s="53"/>
      <c r="G29" s="146"/>
      <c r="H29" s="53"/>
      <c r="I29" s="53"/>
      <c r="J29" s="53"/>
      <c r="K29" s="53"/>
      <c r="L29" s="53"/>
      <c r="M29" s="53"/>
      <c r="N29" s="53"/>
      <c r="O29" s="53"/>
    </row>
    <row r="30" spans="1:15" ht="1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1:15" s="97" customFormat="1" ht="15.75">
      <c r="A31" s="192" t="s">
        <v>117</v>
      </c>
      <c r="B31" s="192"/>
      <c r="C31" s="192"/>
      <c r="D31" s="192"/>
      <c r="E31" s="192"/>
      <c r="F31" s="192"/>
      <c r="G31" s="192"/>
      <c r="H31" s="192"/>
      <c r="I31" s="127"/>
      <c r="J31" s="127"/>
    </row>
    <row r="32" spans="1:15" s="97" customFormat="1">
      <c r="A32" s="67"/>
      <c r="B32" s="68"/>
      <c r="C32" s="174"/>
      <c r="D32" s="174"/>
      <c r="E32" s="175"/>
      <c r="F32" s="175"/>
      <c r="G32" s="68"/>
      <c r="H32" s="69" t="s">
        <v>118</v>
      </c>
      <c r="I32" s="176"/>
      <c r="J32" s="176"/>
    </row>
    <row r="33" spans="1:15" s="97" customFormat="1" ht="15.75">
      <c r="A33" s="177" t="s">
        <v>47</v>
      </c>
      <c r="B33" s="178"/>
      <c r="C33" s="196" t="s">
        <v>155</v>
      </c>
      <c r="D33" s="197"/>
      <c r="E33" s="197"/>
      <c r="F33" s="197"/>
      <c r="G33" s="198"/>
      <c r="H33" s="70" t="s">
        <v>119</v>
      </c>
    </row>
    <row r="34" spans="1:15" s="97" customFormat="1" ht="15" customHeight="1">
      <c r="A34" s="199" t="s">
        <v>128</v>
      </c>
      <c r="B34" s="200"/>
      <c r="C34" s="71" t="s">
        <v>153</v>
      </c>
      <c r="D34" s="72"/>
      <c r="E34" s="72"/>
      <c r="F34" s="72"/>
      <c r="G34" s="72"/>
      <c r="H34" s="80">
        <f>319+792</f>
        <v>1111</v>
      </c>
    </row>
    <row r="35" spans="1:15" s="97" customFormat="1" ht="15" customHeight="1">
      <c r="A35" s="201"/>
      <c r="B35" s="202"/>
      <c r="C35" s="147" t="s">
        <v>146</v>
      </c>
      <c r="D35" s="148"/>
      <c r="E35" s="148"/>
      <c r="F35" s="148"/>
      <c r="G35" s="149"/>
      <c r="H35" s="80">
        <f>4823+6028</f>
        <v>10851</v>
      </c>
    </row>
    <row r="36" spans="1:15" s="97" customFormat="1" ht="15" customHeight="1">
      <c r="A36" s="201"/>
      <c r="B36" s="202"/>
      <c r="C36" s="71" t="s">
        <v>0</v>
      </c>
      <c r="D36" s="72"/>
      <c r="E36" s="72"/>
      <c r="F36" s="72"/>
      <c r="G36" s="72"/>
      <c r="H36" s="80">
        <f>38988+1594+2193</f>
        <v>42775</v>
      </c>
    </row>
    <row r="37" spans="1:15" s="97" customFormat="1" ht="15" customHeight="1">
      <c r="A37" s="201"/>
      <c r="B37" s="202"/>
      <c r="C37" s="71"/>
      <c r="D37" s="72"/>
      <c r="E37" s="72"/>
      <c r="F37" s="72"/>
      <c r="G37" s="72"/>
      <c r="H37" s="116">
        <f>SUM(H34:H36)</f>
        <v>54737</v>
      </c>
    </row>
    <row r="38" spans="1:15" s="97" customFormat="1" ht="15" customHeight="1">
      <c r="A38" s="201"/>
      <c r="B38" s="202"/>
      <c r="C38" s="177" t="s">
        <v>156</v>
      </c>
      <c r="D38" s="178"/>
      <c r="E38" s="178"/>
      <c r="F38" s="178"/>
      <c r="G38" s="188"/>
      <c r="H38" s="80"/>
    </row>
    <row r="39" spans="1:15" s="97" customFormat="1" ht="15" customHeight="1">
      <c r="A39" s="201"/>
      <c r="B39" s="202"/>
      <c r="C39" s="71" t="s">
        <v>153</v>
      </c>
      <c r="D39" s="72"/>
      <c r="E39" s="72"/>
      <c r="F39" s="72"/>
      <c r="G39" s="117"/>
      <c r="H39" s="80">
        <f>5136</f>
        <v>5136</v>
      </c>
    </row>
    <row r="40" spans="1:15" s="97" customFormat="1" ht="15" customHeight="1">
      <c r="A40" s="201"/>
      <c r="B40" s="202"/>
      <c r="C40" s="213" t="s">
        <v>146</v>
      </c>
      <c r="D40" s="214"/>
      <c r="E40" s="214"/>
      <c r="F40" s="214"/>
      <c r="G40" s="215"/>
      <c r="H40" s="80">
        <f>1305+4314+3142</f>
        <v>8761</v>
      </c>
    </row>
    <row r="41" spans="1:15" s="97" customFormat="1" ht="15" customHeight="1">
      <c r="A41" s="201"/>
      <c r="B41" s="202"/>
      <c r="C41" s="71" t="s">
        <v>154</v>
      </c>
      <c r="D41" s="73"/>
      <c r="E41" s="74"/>
      <c r="F41" s="142"/>
      <c r="G41" s="142"/>
      <c r="H41" s="80">
        <v>8000</v>
      </c>
    </row>
    <row r="42" spans="1:15" s="97" customFormat="1" ht="15" customHeight="1">
      <c r="A42" s="203"/>
      <c r="B42" s="204"/>
      <c r="C42" s="71" t="s">
        <v>4</v>
      </c>
      <c r="D42" s="72"/>
      <c r="E42" s="72"/>
      <c r="F42" s="72"/>
      <c r="G42" s="72"/>
      <c r="H42" s="80">
        <v>8000</v>
      </c>
    </row>
    <row r="43" spans="1:15">
      <c r="A43" s="76"/>
      <c r="B43" s="76"/>
      <c r="C43" s="76"/>
      <c r="D43" s="76"/>
      <c r="E43" s="77"/>
      <c r="F43" s="77"/>
      <c r="G43" s="77"/>
      <c r="H43" s="77"/>
      <c r="I43" s="77"/>
      <c r="J43" s="77"/>
    </row>
    <row r="44" spans="1:15" ht="42.75" customHeight="1">
      <c r="A44" s="167" t="s">
        <v>168</v>
      </c>
      <c r="B44" s="167"/>
      <c r="C44" s="167"/>
      <c r="D44" s="167"/>
      <c r="E44" s="167"/>
      <c r="F44" s="167"/>
      <c r="G44" s="167"/>
      <c r="H44" s="167"/>
      <c r="I44" s="54"/>
      <c r="J44" s="54"/>
    </row>
    <row r="45" spans="1:15">
      <c r="A45" s="76"/>
      <c r="B45" s="76"/>
      <c r="C45" s="76"/>
      <c r="D45" s="76"/>
      <c r="E45" s="77"/>
      <c r="F45" s="77"/>
      <c r="G45" s="77"/>
      <c r="H45" s="77"/>
      <c r="I45" s="77"/>
      <c r="J45" s="77"/>
    </row>
    <row r="46" spans="1:15" ht="30.75" customHeight="1">
      <c r="A46" s="171" t="s">
        <v>157</v>
      </c>
      <c r="B46" s="171"/>
      <c r="C46" s="171"/>
      <c r="D46" s="171"/>
      <c r="E46" s="171"/>
      <c r="F46" s="171"/>
      <c r="G46" s="171"/>
      <c r="H46" s="171"/>
      <c r="I46" s="128"/>
      <c r="J46" s="128"/>
      <c r="K46" s="124"/>
      <c r="L46" s="124"/>
      <c r="M46" s="124"/>
      <c r="N46" s="124"/>
      <c r="O46" s="124"/>
    </row>
    <row r="47" spans="1:15" ht="15">
      <c r="A47" s="78"/>
      <c r="B47" s="78"/>
      <c r="C47" s="78"/>
      <c r="D47" s="78"/>
      <c r="E47" s="78"/>
      <c r="F47" s="78"/>
      <c r="G47" s="78"/>
      <c r="H47" s="79" t="s">
        <v>120</v>
      </c>
      <c r="I47" s="88"/>
      <c r="J47" s="78"/>
      <c r="L47" s="78"/>
      <c r="M47" s="78"/>
      <c r="N47" s="78"/>
      <c r="O47" s="78"/>
    </row>
    <row r="48" spans="1:15" ht="15.75">
      <c r="A48" s="196" t="s">
        <v>47</v>
      </c>
      <c r="B48" s="198"/>
      <c r="C48" s="196" t="s">
        <v>155</v>
      </c>
      <c r="D48" s="197"/>
      <c r="E48" s="197"/>
      <c r="F48" s="197"/>
      <c r="G48" s="198"/>
      <c r="H48" s="70" t="s">
        <v>119</v>
      </c>
      <c r="I48" s="78"/>
      <c r="J48" s="78"/>
      <c r="K48" s="78"/>
    </row>
    <row r="49" spans="1:12" ht="15" customHeight="1">
      <c r="A49" s="199" t="s">
        <v>128</v>
      </c>
      <c r="B49" s="200"/>
      <c r="C49" s="182" t="s">
        <v>136</v>
      </c>
      <c r="D49" s="183"/>
      <c r="E49" s="183"/>
      <c r="F49" s="183"/>
      <c r="G49" s="184"/>
      <c r="H49" s="80">
        <f>395</f>
        <v>395</v>
      </c>
      <c r="I49" s="78"/>
      <c r="J49" s="78"/>
      <c r="K49" s="78"/>
    </row>
    <row r="50" spans="1:12" ht="15" customHeight="1">
      <c r="A50" s="201"/>
      <c r="B50" s="202"/>
      <c r="C50" s="182" t="s">
        <v>151</v>
      </c>
      <c r="D50" s="183"/>
      <c r="E50" s="183"/>
      <c r="F50" s="183"/>
      <c r="G50" s="184"/>
      <c r="H50" s="80">
        <f>447+753</f>
        <v>1200</v>
      </c>
      <c r="I50" s="78"/>
      <c r="J50" s="78"/>
      <c r="K50" s="78"/>
    </row>
    <row r="51" spans="1:12" ht="15" customHeight="1">
      <c r="A51" s="201"/>
      <c r="B51" s="202"/>
      <c r="C51" s="182" t="s">
        <v>152</v>
      </c>
      <c r="D51" s="183"/>
      <c r="E51" s="183"/>
      <c r="F51" s="183"/>
      <c r="G51" s="184"/>
      <c r="H51" s="80">
        <f>829+829</f>
        <v>1658</v>
      </c>
      <c r="I51" s="78"/>
      <c r="J51" s="78"/>
      <c r="K51" s="78"/>
    </row>
    <row r="52" spans="1:12" ht="15" customHeight="1">
      <c r="A52" s="201"/>
      <c r="B52" s="202"/>
      <c r="C52" s="71" t="s">
        <v>99</v>
      </c>
      <c r="D52" s="81"/>
      <c r="E52" s="81"/>
      <c r="F52" s="81"/>
      <c r="G52" s="82"/>
      <c r="H52" s="80">
        <f>H72</f>
        <v>5639.7038247207329</v>
      </c>
      <c r="I52" s="78"/>
      <c r="J52" s="78"/>
      <c r="K52" s="78"/>
      <c r="L52" s="78"/>
    </row>
    <row r="53" spans="1:12" ht="15">
      <c r="A53" s="201"/>
      <c r="B53" s="202"/>
      <c r="C53" s="177" t="s">
        <v>156</v>
      </c>
      <c r="D53" s="178"/>
      <c r="E53" s="178"/>
      <c r="F53" s="178"/>
      <c r="G53" s="188"/>
      <c r="H53" s="150"/>
      <c r="I53" s="78"/>
      <c r="J53" s="78"/>
      <c r="K53" s="78"/>
    </row>
    <row r="54" spans="1:12" ht="14.25">
      <c r="A54" s="203"/>
      <c r="B54" s="204"/>
      <c r="C54" s="179" t="s">
        <v>121</v>
      </c>
      <c r="D54" s="180"/>
      <c r="E54" s="180"/>
      <c r="F54" s="180"/>
      <c r="G54" s="181"/>
      <c r="H54" s="151">
        <v>4177.5600000000004</v>
      </c>
      <c r="I54" s="77"/>
      <c r="J54" s="77"/>
    </row>
    <row r="55" spans="1:12" ht="15">
      <c r="A55" s="75"/>
      <c r="B55" s="75"/>
      <c r="C55" s="84"/>
      <c r="D55" s="84"/>
      <c r="E55" s="84"/>
      <c r="F55" s="84"/>
      <c r="G55" s="84"/>
      <c r="H55" s="152"/>
      <c r="I55" s="77"/>
      <c r="J55" s="77"/>
    </row>
    <row r="56" spans="1:12">
      <c r="A56" s="85" t="s">
        <v>87</v>
      </c>
      <c r="B56" s="85"/>
      <c r="C56" s="85"/>
      <c r="D56" s="85"/>
      <c r="E56" s="85"/>
      <c r="F56" s="85"/>
      <c r="G56" s="85"/>
      <c r="H56" s="85"/>
      <c r="I56" s="85"/>
      <c r="J56" s="85"/>
    </row>
    <row r="57" spans="1:12" ht="17.25" customHeight="1">
      <c r="A57" s="158" t="s">
        <v>46</v>
      </c>
      <c r="B57" s="158"/>
      <c r="C57" s="158"/>
      <c r="D57" s="158"/>
      <c r="E57" s="158"/>
      <c r="F57" s="158"/>
      <c r="G57" s="158"/>
      <c r="H57" s="158"/>
      <c r="I57" s="86"/>
      <c r="J57" s="86"/>
    </row>
    <row r="58" spans="1:12" ht="12" customHeight="1">
      <c r="A58" s="86"/>
      <c r="B58" s="86"/>
      <c r="C58" s="86"/>
      <c r="D58" s="86"/>
      <c r="E58" s="86"/>
      <c r="F58" s="86"/>
      <c r="G58" s="86"/>
      <c r="H58" s="86"/>
      <c r="I58" s="86"/>
      <c r="J58" s="86"/>
    </row>
    <row r="59" spans="1:12" ht="15.75">
      <c r="A59" s="162" t="s">
        <v>44</v>
      </c>
      <c r="B59" s="162"/>
      <c r="C59" s="162"/>
      <c r="D59" s="162"/>
      <c r="E59" s="162"/>
      <c r="F59" s="162"/>
      <c r="G59" s="162"/>
      <c r="H59" s="162"/>
      <c r="I59" s="124"/>
      <c r="J59" s="124"/>
    </row>
    <row r="60" spans="1:12" ht="15.75">
      <c r="A60" s="87"/>
      <c r="B60" s="87"/>
      <c r="C60" s="87"/>
      <c r="D60" s="87"/>
      <c r="E60" s="87"/>
      <c r="F60" s="87"/>
      <c r="G60" s="87"/>
      <c r="H60" s="79" t="s">
        <v>125</v>
      </c>
      <c r="I60" s="88"/>
      <c r="J60" s="87"/>
    </row>
    <row r="61" spans="1:12" ht="15.75">
      <c r="A61" s="169" t="s">
        <v>45</v>
      </c>
      <c r="B61" s="169"/>
      <c r="C61" s="169"/>
      <c r="D61" s="169"/>
      <c r="E61" s="169"/>
      <c r="F61" s="169"/>
      <c r="G61" s="170"/>
      <c r="H61" s="89">
        <f>SUM(H70:H83)+H63+H69</f>
        <v>691910.17304761382</v>
      </c>
      <c r="I61" s="129"/>
      <c r="J61" s="129"/>
    </row>
    <row r="62" spans="1:12" ht="15">
      <c r="A62" s="90" t="s">
        <v>34</v>
      </c>
      <c r="B62" s="185" t="s">
        <v>35</v>
      </c>
      <c r="C62" s="186"/>
      <c r="D62" s="186"/>
      <c r="E62" s="186"/>
      <c r="F62" s="186"/>
      <c r="G62" s="187"/>
      <c r="H62" s="91" t="s">
        <v>36</v>
      </c>
      <c r="I62" s="98"/>
    </row>
    <row r="63" spans="1:12" ht="15.75">
      <c r="A63" s="92" t="s">
        <v>37</v>
      </c>
      <c r="B63" s="71" t="s">
        <v>38</v>
      </c>
      <c r="C63" s="72"/>
      <c r="D63" s="72"/>
      <c r="E63" s="72"/>
      <c r="F63" s="72"/>
      <c r="G63" s="72"/>
      <c r="H63" s="93">
        <f>SUM(H64:H68)</f>
        <v>65529.869395252448</v>
      </c>
      <c r="I63" s="60"/>
      <c r="K63" s="130"/>
    </row>
    <row r="64" spans="1:12" ht="15">
      <c r="A64" s="92"/>
      <c r="B64" s="71" t="s">
        <v>135</v>
      </c>
      <c r="C64" s="72"/>
      <c r="D64" s="72"/>
      <c r="E64" s="72"/>
      <c r="F64" s="72"/>
      <c r="G64" s="72"/>
      <c r="H64" s="83">
        <f>170</f>
        <v>170</v>
      </c>
      <c r="I64" s="60"/>
    </row>
    <row r="65" spans="1:9" ht="15">
      <c r="A65" s="92"/>
      <c r="B65" s="71" t="s">
        <v>150</v>
      </c>
      <c r="C65" s="72"/>
      <c r="D65" s="72"/>
      <c r="E65" s="72"/>
      <c r="F65" s="72"/>
      <c r="G65" s="72"/>
      <c r="H65" s="83">
        <f>34945+1500+1850</f>
        <v>38295</v>
      </c>
      <c r="I65" s="60"/>
    </row>
    <row r="66" spans="1:9" ht="15">
      <c r="A66" s="92"/>
      <c r="B66" s="71" t="s">
        <v>139</v>
      </c>
      <c r="C66" s="72"/>
      <c r="D66" s="72"/>
      <c r="E66" s="72"/>
      <c r="F66" s="72"/>
      <c r="G66" s="72"/>
      <c r="H66" s="83">
        <f>2080+2346</f>
        <v>4426</v>
      </c>
      <c r="I66" s="60"/>
    </row>
    <row r="67" spans="1:9" ht="15">
      <c r="A67" s="92"/>
      <c r="B67" s="71" t="s">
        <v>1</v>
      </c>
      <c r="C67" s="72"/>
      <c r="D67" s="72"/>
      <c r="E67" s="72"/>
      <c r="F67" s="72"/>
      <c r="G67" s="72"/>
      <c r="H67" s="83">
        <f>171+406+400</f>
        <v>977</v>
      </c>
      <c r="I67" s="60"/>
    </row>
    <row r="68" spans="1:9" ht="51" customHeight="1">
      <c r="A68" s="92"/>
      <c r="B68" s="172" t="s">
        <v>23</v>
      </c>
      <c r="C68" s="173"/>
      <c r="D68" s="173"/>
      <c r="E68" s="173"/>
      <c r="F68" s="173"/>
      <c r="G68" s="173"/>
      <c r="H68" s="83">
        <f>Основное!C2*Основное!H35</f>
        <v>21661.869395252448</v>
      </c>
      <c r="I68" s="60"/>
    </row>
    <row r="69" spans="1:9" ht="15">
      <c r="A69" s="92" t="s">
        <v>39</v>
      </c>
      <c r="B69" s="71" t="s">
        <v>104</v>
      </c>
      <c r="C69" s="72"/>
      <c r="D69" s="72"/>
      <c r="E69" s="72"/>
      <c r="F69" s="72"/>
      <c r="G69" s="72"/>
      <c r="H69" s="83">
        <f>Основное!$C$2*Основное!H37</f>
        <v>2799.3372933197393</v>
      </c>
      <c r="I69" s="60"/>
    </row>
    <row r="70" spans="1:9" ht="15">
      <c r="A70" s="92" t="s">
        <v>5</v>
      </c>
      <c r="B70" s="71" t="s">
        <v>18</v>
      </c>
      <c r="C70" s="72"/>
      <c r="D70" s="72"/>
      <c r="E70" s="72"/>
      <c r="F70" s="72"/>
      <c r="G70" s="72"/>
      <c r="H70" s="83">
        <f>Основное!$C$2*Основное!H36</f>
        <v>4340.7479941486763</v>
      </c>
      <c r="I70" s="60"/>
    </row>
    <row r="71" spans="1:9" ht="15">
      <c r="A71" s="92" t="s">
        <v>6</v>
      </c>
      <c r="B71" s="71" t="s">
        <v>40</v>
      </c>
      <c r="C71" s="72"/>
      <c r="D71" s="72"/>
      <c r="E71" s="72"/>
      <c r="F71" s="72"/>
      <c r="G71" s="72"/>
      <c r="H71" s="83">
        <f>Основное!$C$2*Основное!H38</f>
        <v>1580.4218556895253</v>
      </c>
      <c r="I71" s="60"/>
    </row>
    <row r="72" spans="1:9" ht="15">
      <c r="A72" s="92" t="s">
        <v>7</v>
      </c>
      <c r="B72" s="71" t="s">
        <v>21</v>
      </c>
      <c r="C72" s="72"/>
      <c r="D72" s="72"/>
      <c r="E72" s="72"/>
      <c r="F72" s="72"/>
      <c r="G72" s="72"/>
      <c r="H72" s="83">
        <f>Основное!$C$2*Основное!H39</f>
        <v>5639.7038247207329</v>
      </c>
      <c r="I72" s="60"/>
    </row>
    <row r="73" spans="1:9" ht="15">
      <c r="A73" s="92" t="s">
        <v>8</v>
      </c>
      <c r="B73" s="71" t="s">
        <v>3</v>
      </c>
      <c r="C73" s="72"/>
      <c r="D73" s="72"/>
      <c r="E73" s="72"/>
      <c r="F73" s="72"/>
      <c r="G73" s="72"/>
      <c r="H73" s="83">
        <f>Основное!$C$2*Основное!H40</f>
        <v>47787.452796001591</v>
      </c>
      <c r="I73" s="60"/>
    </row>
    <row r="74" spans="1:9" ht="15">
      <c r="A74" s="92" t="s">
        <v>9</v>
      </c>
      <c r="B74" s="71" t="s">
        <v>24</v>
      </c>
      <c r="C74" s="72"/>
      <c r="D74" s="72"/>
      <c r="E74" s="72"/>
      <c r="F74" s="72"/>
      <c r="G74" s="72"/>
      <c r="H74" s="83">
        <f>Основное!$C$2*Основное!H41</f>
        <v>2518.5842457555741</v>
      </c>
      <c r="I74" s="60"/>
    </row>
    <row r="75" spans="1:9" ht="15">
      <c r="A75" s="92" t="s">
        <v>10</v>
      </c>
      <c r="B75" s="71" t="s">
        <v>41</v>
      </c>
      <c r="C75" s="72"/>
      <c r="D75" s="72"/>
      <c r="E75" s="72"/>
      <c r="F75" s="72"/>
      <c r="G75" s="72"/>
      <c r="H75" s="83">
        <f>Основное!$C$2*Основное!H42</f>
        <v>47527.88356271333</v>
      </c>
      <c r="I75" s="60"/>
    </row>
    <row r="76" spans="1:9" ht="15">
      <c r="A76" s="92" t="s">
        <v>11</v>
      </c>
      <c r="B76" s="71" t="s">
        <v>100</v>
      </c>
      <c r="C76" s="72"/>
      <c r="D76" s="72"/>
      <c r="E76" s="72"/>
      <c r="F76" s="72"/>
      <c r="G76" s="72"/>
      <c r="H76" s="83">
        <f>Основное!$C$2*Основное!H43</f>
        <v>116417.63973613635</v>
      </c>
      <c r="I76" s="60"/>
    </row>
    <row r="77" spans="1:9" ht="15">
      <c r="A77" s="92" t="s">
        <v>12</v>
      </c>
      <c r="B77" s="71" t="s">
        <v>105</v>
      </c>
      <c r="C77" s="72"/>
      <c r="D77" s="72"/>
      <c r="E77" s="72"/>
      <c r="F77" s="72"/>
      <c r="G77" s="72"/>
      <c r="H77" s="83">
        <f>Основное!$C$2*Основное!H44</f>
        <v>12366.127285146726</v>
      </c>
      <c r="I77" s="60"/>
    </row>
    <row r="78" spans="1:9" ht="15">
      <c r="A78" s="92" t="s">
        <v>13</v>
      </c>
      <c r="B78" s="71" t="s">
        <v>98</v>
      </c>
      <c r="C78" s="72"/>
      <c r="D78" s="72"/>
      <c r="E78" s="72"/>
      <c r="F78" s="72"/>
      <c r="G78" s="72"/>
      <c r="H78" s="83">
        <f>Основное!$C$2*Основное!H45</f>
        <v>15958.756484246864</v>
      </c>
      <c r="I78" s="60"/>
    </row>
    <row r="79" spans="1:9" ht="15">
      <c r="A79" s="92" t="s">
        <v>14</v>
      </c>
      <c r="B79" s="71" t="s">
        <v>103</v>
      </c>
      <c r="C79" s="72"/>
      <c r="D79" s="72"/>
      <c r="E79" s="72"/>
      <c r="F79" s="72"/>
      <c r="G79" s="72"/>
      <c r="H79" s="83">
        <f>Основное!$C$2*Основное!H46</f>
        <v>6137.6885186898799</v>
      </c>
      <c r="I79" s="60"/>
    </row>
    <row r="80" spans="1:9" ht="15">
      <c r="A80" s="92" t="s">
        <v>15</v>
      </c>
      <c r="B80" s="71" t="s">
        <v>42</v>
      </c>
      <c r="C80" s="72"/>
      <c r="D80" s="72"/>
      <c r="E80" s="72"/>
      <c r="F80" s="72"/>
      <c r="G80" s="72"/>
      <c r="H80" s="83">
        <f>Основное!$C$2*Основное!H47</f>
        <v>286645.20876922732</v>
      </c>
      <c r="I80" s="60"/>
    </row>
    <row r="81" spans="1:15" ht="15">
      <c r="A81" s="92" t="s">
        <v>16</v>
      </c>
      <c r="B81" s="71" t="s">
        <v>97</v>
      </c>
      <c r="C81" s="72"/>
      <c r="D81" s="72"/>
      <c r="E81" s="72"/>
      <c r="F81" s="72"/>
      <c r="G81" s="72"/>
      <c r="H81" s="83">
        <f>Основное!$C$2*Основное!H48</f>
        <v>57902.332171383925</v>
      </c>
      <c r="I81" s="60"/>
    </row>
    <row r="82" spans="1:15" ht="15">
      <c r="A82" s="92" t="s">
        <v>17</v>
      </c>
      <c r="B82" s="71" t="s">
        <v>92</v>
      </c>
      <c r="C82" s="72"/>
      <c r="D82" s="72"/>
      <c r="E82" s="72"/>
      <c r="F82" s="72"/>
      <c r="G82" s="72"/>
      <c r="H82" s="83">
        <f>Основное!$C$2*Основное!H49</f>
        <v>8387.7294361452186</v>
      </c>
      <c r="I82" s="60"/>
    </row>
    <row r="83" spans="1:15" ht="15">
      <c r="A83" s="92" t="s">
        <v>20</v>
      </c>
      <c r="B83" s="71" t="s">
        <v>25</v>
      </c>
      <c r="C83" s="72"/>
      <c r="D83" s="72"/>
      <c r="E83" s="72"/>
      <c r="F83" s="72"/>
      <c r="G83" s="72"/>
      <c r="H83" s="83">
        <f>Основное!$C$2*Основное!H50</f>
        <v>10370.689679036081</v>
      </c>
      <c r="I83" s="60"/>
    </row>
    <row r="84" spans="1:15">
      <c r="A84" s="94"/>
      <c r="B84" s="94"/>
      <c r="C84" s="94"/>
      <c r="D84" s="94"/>
      <c r="E84" s="94"/>
      <c r="F84" s="94"/>
      <c r="G84" s="94"/>
      <c r="H84" s="95"/>
      <c r="I84" s="131"/>
      <c r="J84" s="131"/>
    </row>
    <row r="85" spans="1:15" s="97" customFormat="1" ht="26.25" customHeight="1">
      <c r="A85" s="163" t="s">
        <v>142</v>
      </c>
      <c r="B85" s="163"/>
      <c r="C85" s="163"/>
      <c r="D85" s="163"/>
      <c r="E85" s="163"/>
      <c r="F85" s="163"/>
      <c r="G85" s="163"/>
      <c r="H85" s="163"/>
      <c r="I85" s="132"/>
      <c r="J85" s="132"/>
    </row>
    <row r="86" spans="1:15" s="97" customFormat="1">
      <c r="A86" s="96"/>
      <c r="B86" s="160"/>
      <c r="C86" s="160"/>
      <c r="D86" s="160"/>
      <c r="E86" s="160"/>
      <c r="F86" s="160"/>
      <c r="G86" s="160"/>
      <c r="H86" s="160"/>
      <c r="I86" s="101"/>
      <c r="J86" s="101"/>
    </row>
    <row r="87" spans="1:15" s="97" customFormat="1" ht="15.75">
      <c r="A87" s="192" t="s">
        <v>147</v>
      </c>
      <c r="B87" s="192"/>
      <c r="C87" s="192"/>
      <c r="D87" s="192"/>
      <c r="E87" s="192"/>
      <c r="F87" s="192"/>
      <c r="G87" s="96"/>
      <c r="I87" s="96"/>
      <c r="J87" s="96"/>
    </row>
    <row r="88" spans="1:15" s="97" customFormat="1" ht="15">
      <c r="A88" s="98"/>
      <c r="B88" s="98"/>
      <c r="C88" s="98"/>
      <c r="D88" s="98"/>
      <c r="F88" s="100" t="s">
        <v>122</v>
      </c>
      <c r="G88" s="100"/>
      <c r="H88" s="101"/>
      <c r="I88" s="101"/>
      <c r="J88" s="101"/>
    </row>
    <row r="89" spans="1:15" s="97" customFormat="1" ht="34.5" customHeight="1">
      <c r="A89" s="118" t="s">
        <v>137</v>
      </c>
      <c r="B89" s="102" t="s">
        <v>143</v>
      </c>
      <c r="C89" s="103" t="s">
        <v>123</v>
      </c>
      <c r="D89" s="104" t="s">
        <v>124</v>
      </c>
      <c r="E89" s="118" t="s">
        <v>29</v>
      </c>
      <c r="F89" s="105" t="s">
        <v>138</v>
      </c>
      <c r="G89" s="106"/>
      <c r="H89" s="107"/>
      <c r="I89" s="99"/>
      <c r="J89" s="101"/>
      <c r="K89" s="101"/>
      <c r="L89" s="101"/>
    </row>
    <row r="90" spans="1:15" s="97" customFormat="1" ht="15">
      <c r="A90" s="108">
        <v>1026.48</v>
      </c>
      <c r="B90" s="108">
        <v>4320</v>
      </c>
      <c r="C90" s="109">
        <v>4320</v>
      </c>
      <c r="D90" s="110">
        <v>6000</v>
      </c>
      <c r="E90" s="153">
        <v>3540</v>
      </c>
      <c r="F90" s="110">
        <f>SUM(A90:E90)</f>
        <v>19206.48</v>
      </c>
      <c r="G90" s="111"/>
      <c r="H90" s="112"/>
      <c r="I90" s="101"/>
      <c r="J90" s="101"/>
    </row>
    <row r="91" spans="1:15" s="97" customFormat="1" ht="15">
      <c r="A91" s="113"/>
      <c r="B91" s="113"/>
      <c r="C91" s="114"/>
      <c r="D91" s="114"/>
      <c r="E91" s="114"/>
      <c r="F91" s="114"/>
      <c r="G91" s="99"/>
      <c r="H91" s="101"/>
      <c r="I91" s="101"/>
      <c r="J91" s="101"/>
    </row>
    <row r="92" spans="1:15" s="97" customFormat="1" ht="92.25" customHeight="1">
      <c r="A92" s="161" t="s">
        <v>169</v>
      </c>
      <c r="B92" s="161"/>
      <c r="C92" s="161"/>
      <c r="D92" s="161"/>
      <c r="E92" s="161"/>
      <c r="F92" s="161"/>
      <c r="G92" s="161"/>
      <c r="H92" s="161"/>
      <c r="I92" s="133"/>
      <c r="J92" s="133"/>
      <c r="K92" s="133"/>
      <c r="L92" s="133"/>
    </row>
    <row r="93" spans="1:15" ht="63.75" customHeight="1">
      <c r="A93" s="159" t="s">
        <v>171</v>
      </c>
      <c r="B93" s="159"/>
      <c r="C93" s="159"/>
      <c r="D93" s="159"/>
      <c r="E93" s="159"/>
      <c r="F93" s="159"/>
      <c r="G93" s="159"/>
      <c r="H93" s="159"/>
      <c r="I93" s="134"/>
      <c r="J93" s="134"/>
      <c r="K93" s="134"/>
      <c r="L93" s="134"/>
      <c r="M93" s="134"/>
      <c r="N93" s="134"/>
      <c r="O93" s="134"/>
    </row>
    <row r="94" spans="1:15">
      <c r="A94" s="115"/>
      <c r="B94" s="115"/>
      <c r="C94" s="115"/>
      <c r="D94" s="115"/>
      <c r="E94" s="115"/>
      <c r="F94" s="115"/>
      <c r="G94" s="115"/>
      <c r="H94" s="115"/>
      <c r="I94" s="115"/>
      <c r="J94" s="115"/>
      <c r="K94" s="115"/>
      <c r="L94" s="115"/>
    </row>
    <row r="95" spans="1:15" ht="15">
      <c r="A95" s="155" t="s">
        <v>170</v>
      </c>
      <c r="B95" s="155"/>
      <c r="C95" s="155"/>
      <c r="D95" s="155"/>
      <c r="E95" s="155"/>
      <c r="F95" s="155"/>
      <c r="G95" s="155"/>
      <c r="H95" s="155"/>
      <c r="I95" s="135"/>
      <c r="J95" s="135"/>
      <c r="K95" s="136"/>
      <c r="L95" s="136"/>
      <c r="M95" s="136"/>
      <c r="N95" s="136"/>
      <c r="O95" s="136"/>
    </row>
    <row r="96" spans="1:15" ht="15">
      <c r="A96" s="155" t="s">
        <v>108</v>
      </c>
      <c r="B96" s="155"/>
      <c r="C96" s="155"/>
      <c r="D96" s="155"/>
      <c r="E96" s="155"/>
      <c r="F96" s="155"/>
      <c r="G96" s="155"/>
      <c r="H96" s="155"/>
      <c r="I96" s="135"/>
      <c r="J96" s="135"/>
      <c r="K96" s="136"/>
      <c r="L96" s="136"/>
      <c r="M96" s="136"/>
      <c r="N96" s="136"/>
      <c r="O96" s="136"/>
    </row>
    <row r="97" spans="1:15" ht="14.25">
      <c r="A97" s="156" t="s">
        <v>109</v>
      </c>
      <c r="B97" s="156"/>
      <c r="C97" s="156"/>
      <c r="D97" s="156"/>
      <c r="E97" s="156"/>
      <c r="F97" s="156"/>
      <c r="G97" s="156"/>
      <c r="H97" s="156"/>
      <c r="I97" s="137"/>
      <c r="J97" s="137"/>
      <c r="K97" s="137"/>
      <c r="L97" s="137"/>
      <c r="M97" s="137"/>
      <c r="N97" s="137"/>
      <c r="O97" s="137"/>
    </row>
    <row r="98" spans="1:15" ht="15">
      <c r="A98" s="157" t="s">
        <v>26</v>
      </c>
      <c r="B98" s="157"/>
      <c r="C98" s="157"/>
      <c r="D98" s="157"/>
      <c r="E98" s="157"/>
      <c r="F98" s="157"/>
      <c r="G98" s="157"/>
      <c r="H98" s="157"/>
      <c r="I98" s="138"/>
      <c r="J98" s="138"/>
      <c r="K98" s="139"/>
      <c r="L98" s="139"/>
      <c r="M98" s="139"/>
      <c r="N98" s="139"/>
      <c r="O98" s="139"/>
    </row>
    <row r="99" spans="1:15" ht="15">
      <c r="A99" s="164" t="s">
        <v>27</v>
      </c>
      <c r="B99" s="164"/>
      <c r="C99" s="164"/>
      <c r="D99" s="164"/>
      <c r="E99" s="164"/>
      <c r="F99" s="164"/>
      <c r="G99" s="164"/>
      <c r="H99" s="164"/>
      <c r="I99" s="140"/>
      <c r="J99" s="140"/>
      <c r="K99" s="141"/>
      <c r="L99" s="141"/>
      <c r="M99" s="141"/>
      <c r="N99" s="141"/>
      <c r="O99" s="141"/>
    </row>
  </sheetData>
  <sheetProtection password="CC5F" sheet="1" objects="1" scenarios="1" selectLockedCells="1" selectUnlockedCells="1"/>
  <mergeCells count="51">
    <mergeCell ref="C21:C23"/>
    <mergeCell ref="A34:B42"/>
    <mergeCell ref="A87:F87"/>
    <mergeCell ref="A49:B54"/>
    <mergeCell ref="C48:G48"/>
    <mergeCell ref="A48:B48"/>
    <mergeCell ref="G21:G23"/>
    <mergeCell ref="A24:B24"/>
    <mergeCell ref="A21:B23"/>
    <mergeCell ref="D21:D23"/>
    <mergeCell ref="C40:G40"/>
    <mergeCell ref="C53:G53"/>
    <mergeCell ref="A44:H44"/>
    <mergeCell ref="C38:G38"/>
    <mergeCell ref="I20:J20"/>
    <mergeCell ref="H21:H23"/>
    <mergeCell ref="B20:F20"/>
    <mergeCell ref="A31:H31"/>
    <mergeCell ref="F21:F23"/>
    <mergeCell ref="C33:G33"/>
    <mergeCell ref="E21:E23"/>
    <mergeCell ref="B68:G68"/>
    <mergeCell ref="C32:D32"/>
    <mergeCell ref="E32:F32"/>
    <mergeCell ref="I32:J32"/>
    <mergeCell ref="A33:B33"/>
    <mergeCell ref="C54:G54"/>
    <mergeCell ref="C49:G49"/>
    <mergeCell ref="B62:G62"/>
    <mergeCell ref="C50:G50"/>
    <mergeCell ref="C51:G51"/>
    <mergeCell ref="A99:H99"/>
    <mergeCell ref="A2:H2"/>
    <mergeCell ref="A1:H1"/>
    <mergeCell ref="A3:H3"/>
    <mergeCell ref="A17:H17"/>
    <mergeCell ref="A19:H19"/>
    <mergeCell ref="A28:H28"/>
    <mergeCell ref="E5:H7"/>
    <mergeCell ref="A61:G61"/>
    <mergeCell ref="A46:H46"/>
    <mergeCell ref="A96:H96"/>
    <mergeCell ref="A97:H97"/>
    <mergeCell ref="A98:H98"/>
    <mergeCell ref="A57:H57"/>
    <mergeCell ref="A93:H93"/>
    <mergeCell ref="A95:H95"/>
    <mergeCell ref="B86:H86"/>
    <mergeCell ref="A92:H92"/>
    <mergeCell ref="A59:H59"/>
    <mergeCell ref="A85:H85"/>
  </mergeCells>
  <phoneticPr fontId="5" type="noConversion"/>
  <hyperlinks>
    <hyperlink ref="A97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Основное</vt:lpstr>
      <vt:lpstr>с ОПУ</vt:lpstr>
      <vt:lpstr>Набережная 1</vt:lpstr>
      <vt:lpstr>Лист1</vt:lpstr>
      <vt:lpstr>Лист2</vt:lpstr>
      <vt:lpstr>'Набережная 1'!Область_печати</vt:lpstr>
      <vt:lpstr>Основное!Область_печати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2019-04-01T04:34:34Z</dcterms:modified>
</cp:coreProperties>
</file>