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4" sheetId="4" r:id="rId1"/>
    <sheet name="Лист1" sheetId="3" r:id="rId2"/>
  </sheets>
  <externalReferences>
    <externalReference r:id="rId3"/>
  </externalReferences>
  <definedNames>
    <definedName name="_xlnm.Print_Area" localSheetId="0">'Садовая 4'!$A$1:$H$108</definedName>
  </definedNames>
  <calcPr calcId="124519"/>
</workbook>
</file>

<file path=xl/calcChain.xml><?xml version="1.0" encoding="utf-8"?>
<calcChain xmlns="http://schemas.openxmlformats.org/spreadsheetml/2006/main">
  <c r="G99" i="4"/>
  <c r="K75"/>
  <c r="H73"/>
  <c r="H65"/>
  <c r="H61"/>
  <c r="H60"/>
  <c r="H53"/>
  <c r="H52"/>
  <c r="H51"/>
  <c r="H49"/>
  <c r="H46"/>
  <c r="H43"/>
  <c r="H40"/>
  <c r="H39"/>
  <c r="H37"/>
  <c r="H36"/>
  <c r="H44" s="1"/>
  <c r="G24"/>
  <c r="H24" s="1"/>
  <c r="F24"/>
</calcChain>
</file>

<file path=xl/sharedStrings.xml><?xml version="1.0" encoding="utf-8"?>
<sst xmlns="http://schemas.openxmlformats.org/spreadsheetml/2006/main" count="130" uniqueCount="124">
  <si>
    <t>Отчет ООО "Аргумент"</t>
  </si>
  <si>
    <t xml:space="preserve"> об исполнении договора управления жилым домом №4 по ул.Садовая</t>
  </si>
  <si>
    <t xml:space="preserve">за период: 2019 г. </t>
  </si>
  <si>
    <t xml:space="preserve">Адрес дома - Садовая 4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</si>
  <si>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</si>
  <si>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</si>
  <si>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- 21471,90 кв. м</t>
  </si>
  <si>
    <t>Общая площадь квартир -16477,78 кв.м.</t>
  </si>
  <si>
    <t>Количество этажей - 9</t>
  </si>
  <si>
    <t>в т.ч:</t>
  </si>
  <si>
    <t>Количество подъездов - 8</t>
  </si>
  <si>
    <t>Количество квартир - 288</t>
  </si>
  <si>
    <t xml:space="preserve"> - содержание </t>
  </si>
  <si>
    <t>10,99 руб/м²</t>
  </si>
  <si>
    <t>Площадь подъезда - 2662,6 кв. м</t>
  </si>
  <si>
    <t xml:space="preserve"> - текущий ремонт </t>
  </si>
  <si>
    <t>1,67 руб/м²</t>
  </si>
  <si>
    <t>Площадь подвала - 2308,8 кв. м</t>
  </si>
  <si>
    <t xml:space="preserve"> - содержание лифтов </t>
  </si>
  <si>
    <t>2,91 руб/м²</t>
  </si>
  <si>
    <t>Площадь кровли - 2418 кв. м</t>
  </si>
  <si>
    <t>Площадь газона - 963 кв. м</t>
  </si>
  <si>
    <t>В таблице №1 приведено движение денежных средств по статье содержание и текущий ремонт  по лицевому счету дома №4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</si>
  <si>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</si>
  <si>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</si>
  <si>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</si>
  <si>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</si>
  <si>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</si>
  <si>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</si>
  <si>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</si>
  <si>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</si>
  <si>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563724,1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</si>
  <si>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</si>
  <si>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</si>
  <si>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</si>
  <si>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</si>
  <si>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</si>
  <si>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</si>
  <si>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</si>
  <si>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</si>
  <si>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</si>
  <si>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д.4</t>
  </si>
  <si>
    <t>Замена светильников, автоматических выключателей и т.д.</t>
  </si>
  <si>
    <t>Ремонт подъездов №№1, 2</t>
  </si>
  <si>
    <t>Ремонт подъезда №3 ИП Дурнев</t>
  </si>
  <si>
    <t>Ремонт входов в подъезд ИП Нестеров В.В.</t>
  </si>
  <si>
    <t>Смена вентилей,сгонов у труб-дов,полиэт.канал.труб</t>
  </si>
  <si>
    <t>Замена доводчика под.№8</t>
  </si>
  <si>
    <t>Ремонт кровли</t>
  </si>
  <si>
    <t>Ремонт общестроительный (установка мус. клапанов)</t>
  </si>
  <si>
    <t>Перечень выполненных работ по программе энергосбержения</t>
  </si>
  <si>
    <t>Замена светильников (материалы)</t>
  </si>
  <si>
    <t>Доводчик</t>
  </si>
  <si>
    <t>Ремонт межпанельных швов</t>
  </si>
  <si>
    <t>Изготовление и установка перил под.№№3,4,7 ИП Дурнев</t>
  </si>
  <si>
    <t>Ремонт подъездов №№1, 2 (материалы)</t>
  </si>
  <si>
    <t>Ремонт подъезда №3 ИП Дурнев (материалы)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</si>
  <si>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</si>
  <si>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№4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</si>
  <si>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</si>
  <si>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</si>
  <si>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стартеры, патроны)</t>
  </si>
  <si>
    <t>Работы общестроительные (замки, замена стекла, оконных ручек, установка табличек, замена колёс для мус. контейнера)</t>
  </si>
  <si>
    <t>Окраска мусорных контейнеров,скамеек</t>
  </si>
  <si>
    <t>Дератизация, дезинфекция мест общего пользования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</si>
  <si>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</si>
  <si>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</si>
  <si>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- 6,6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</si>
  <si>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</si>
  <si>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</si>
  <si>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</si>
  <si>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</si>
  <si>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</si>
  <si>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</si>
  <si>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</si>
  <si>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</si>
  <si>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</si>
  <si>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</si>
  <si>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общестроительный, ремонт кровли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</si>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</sst>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2" borderId="0" xfId="1" applyFont="1" applyFill="1" applyAlignment="1"/>
    <xf numFmtId="0" fontId="8" fillId="3" borderId="0" xfId="1" applyFont="1" applyFill="1" applyAlignment="1">
      <alignment horizontal="justify" wrapText="1"/>
    </xf>
    <xf numFmtId="0" fontId="7" fillId="2" borderId="0" xfId="1" applyFont="1" applyFill="1" applyAlignment="1">
      <alignment wrapText="1"/>
    </xf>
    <xf numFmtId="0" fontId="10" fillId="2" borderId="0" xfId="2" applyFont="1" applyFill="1"/>
    <xf numFmtId="0" fontId="8" fillId="3" borderId="0" xfId="1" applyFont="1" applyFill="1" applyAlignment="1">
      <alignment wrapText="1"/>
    </xf>
    <xf numFmtId="0" fontId="7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 wrapText="1"/>
    </xf>
    <xf numFmtId="0" fontId="11" fillId="3" borderId="0" xfId="2" applyFont="1" applyFill="1"/>
    <xf numFmtId="0" fontId="8" fillId="3" borderId="0" xfId="1" applyFont="1" applyFill="1" applyAlignment="1"/>
    <xf numFmtId="0" fontId="6" fillId="2" borderId="0" xfId="1" applyFont="1" applyFill="1">
      <alignment horizontal="left"/>
    </xf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7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8" fillId="2" borderId="0" xfId="2" applyFont="1" applyFill="1"/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2" fontId="7" fillId="2" borderId="13" xfId="1" applyNumberFormat="1" applyFont="1" applyFill="1" applyBorder="1" applyAlignment="1">
      <alignment vertical="center"/>
    </xf>
    <xf numFmtId="2" fontId="7" fillId="2" borderId="14" xfId="1" applyNumberFormat="1" applyFont="1" applyFill="1" applyBorder="1" applyAlignment="1">
      <alignment vertical="center"/>
    </xf>
    <xf numFmtId="2" fontId="7" fillId="2" borderId="15" xfId="1" applyNumberFormat="1" applyFont="1" applyFill="1" applyBorder="1" applyAlignment="1">
      <alignment vertical="center"/>
    </xf>
    <xf numFmtId="2" fontId="7" fillId="2" borderId="13" xfId="1" applyNumberFormat="1" applyFont="1" applyFill="1" applyBorder="1" applyAlignment="1">
      <alignment horizontal="center" vertical="center"/>
    </xf>
    <xf numFmtId="2" fontId="10" fillId="2" borderId="13" xfId="2" applyNumberFormat="1" applyFont="1" applyFill="1" applyBorder="1" applyAlignment="1">
      <alignment horizontal="center" vertical="center"/>
    </xf>
    <xf numFmtId="2" fontId="10" fillId="2" borderId="5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2" fontId="10" fillId="2" borderId="0" xfId="2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wrapText="1"/>
    </xf>
    <xf numFmtId="0" fontId="8" fillId="3" borderId="0" xfId="1" applyFont="1" applyFill="1" applyAlignment="1">
      <alignment horizontal="left"/>
    </xf>
    <xf numFmtId="0" fontId="8" fillId="3" borderId="0" xfId="1" applyFont="1" applyFill="1">
      <alignment horizontal="left"/>
    </xf>
    <xf numFmtId="0" fontId="8" fillId="3" borderId="0" xfId="1" applyFont="1" applyFill="1" applyAlignment="1">
      <alignment horizontal="left" wrapText="1"/>
    </xf>
    <xf numFmtId="0" fontId="16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4" fillId="2" borderId="0" xfId="2" applyFont="1" applyFill="1" applyBorder="1"/>
    <xf numFmtId="0" fontId="22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/>
    <xf numFmtId="0" fontId="7" fillId="2" borderId="5" xfId="1" applyFont="1" applyFill="1" applyBorder="1" applyAlignment="1">
      <alignment horizontal="right"/>
    </xf>
    <xf numFmtId="0" fontId="7" fillId="2" borderId="13" xfId="1" applyFont="1" applyFill="1" applyBorder="1" applyAlignment="1"/>
    <xf numFmtId="0" fontId="7" fillId="2" borderId="15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23" fillId="2" borderId="15" xfId="1" applyFont="1" applyFill="1" applyBorder="1" applyAlignment="1">
      <alignment horizontal="center" vertical="center"/>
    </xf>
    <xf numFmtId="0" fontId="16" fillId="2" borderId="14" xfId="1" applyFont="1" applyFill="1" applyBorder="1" applyAlignment="1"/>
    <xf numFmtId="0" fontId="23" fillId="2" borderId="14" xfId="1" applyFont="1" applyFill="1" applyBorder="1" applyAlignment="1"/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1" fontId="7" fillId="2" borderId="5" xfId="1" applyNumberFormat="1" applyFont="1" applyFill="1" applyBorder="1" applyAlignment="1">
      <alignment horizontal="right"/>
    </xf>
    <xf numFmtId="0" fontId="7" fillId="2" borderId="14" xfId="1" applyFont="1" applyFill="1" applyBorder="1" applyAlignment="1">
      <alignment horizontal="left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0" fillId="2" borderId="0" xfId="1" applyFont="1" applyFill="1">
      <alignment horizontal="left"/>
    </xf>
    <xf numFmtId="0" fontId="20" fillId="2" borderId="0" xfId="1" applyFont="1" applyFill="1" applyAlignment="1"/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left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 wrapText="1"/>
    </xf>
    <xf numFmtId="0" fontId="7" fillId="2" borderId="15" xfId="1" applyFont="1" applyFill="1" applyBorder="1" applyAlignment="1">
      <alignment horizontal="left" wrapText="1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0" fontId="7" fillId="2" borderId="13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left"/>
    </xf>
    <xf numFmtId="1" fontId="7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/>
    </xf>
    <xf numFmtId="0" fontId="20" fillId="2" borderId="0" xfId="1" applyFont="1" applyFill="1" applyBorder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10" xfId="1" applyFont="1" applyFill="1" applyBorder="1" applyAlignment="1">
      <alignment horizontal="left"/>
    </xf>
    <xf numFmtId="0" fontId="16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7" fillId="2" borderId="5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>
      <alignment horizontal="left"/>
    </xf>
    <xf numFmtId="0" fontId="7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7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2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7" fillId="2" borderId="0" xfId="1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7" fillId="2" borderId="0" xfId="1" applyFont="1" applyFill="1" applyBorder="1" applyAlignment="1"/>
    <xf numFmtId="0" fontId="10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wrapText="1"/>
    </xf>
    <xf numFmtId="0" fontId="10" fillId="2" borderId="5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 wrapText="1"/>
    </xf>
    <xf numFmtId="2" fontId="10" fillId="2" borderId="5" xfId="2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4">
          <cell r="C14">
            <v>16477.78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0.140625" style="3" customWidth="1"/>
    <col min="3" max="3" width="12.7109375" style="3" customWidth="1"/>
    <col min="4" max="4" width="15.42578125" style="3" customWidth="1"/>
    <col min="5" max="5" width="17" style="3" customWidth="1"/>
    <col min="6" max="6" width="16.140625" style="3" customWidth="1"/>
    <col min="7" max="7" width="14.42578125" style="3" customWidth="1"/>
    <col min="8" max="8" width="18" style="3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0.140625" style="3" customWidth="1"/>
    <col min="259" max="259" width="12.7109375" style="3" customWidth="1"/>
    <col min="260" max="260" width="15.42578125" style="3" customWidth="1"/>
    <col min="261" max="261" width="17" style="3" customWidth="1"/>
    <col min="262" max="262" width="16.140625" style="3" customWidth="1"/>
    <col min="263" max="263" width="14.42578125" style="3" customWidth="1"/>
    <col min="264" max="264" width="18" style="3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0.140625" style="3" customWidth="1"/>
    <col min="515" max="515" width="12.7109375" style="3" customWidth="1"/>
    <col min="516" max="516" width="15.42578125" style="3" customWidth="1"/>
    <col min="517" max="517" width="17" style="3" customWidth="1"/>
    <col min="518" max="518" width="16.140625" style="3" customWidth="1"/>
    <col min="519" max="519" width="14.42578125" style="3" customWidth="1"/>
    <col min="520" max="520" width="18" style="3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0.140625" style="3" customWidth="1"/>
    <col min="771" max="771" width="12.7109375" style="3" customWidth="1"/>
    <col min="772" max="772" width="15.42578125" style="3" customWidth="1"/>
    <col min="773" max="773" width="17" style="3" customWidth="1"/>
    <col min="774" max="774" width="16.140625" style="3" customWidth="1"/>
    <col min="775" max="775" width="14.42578125" style="3" customWidth="1"/>
    <col min="776" max="776" width="18" style="3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0.140625" style="3" customWidth="1"/>
    <col min="1027" max="1027" width="12.7109375" style="3" customWidth="1"/>
    <col min="1028" max="1028" width="15.42578125" style="3" customWidth="1"/>
    <col min="1029" max="1029" width="17" style="3" customWidth="1"/>
    <col min="1030" max="1030" width="16.140625" style="3" customWidth="1"/>
    <col min="1031" max="1031" width="14.42578125" style="3" customWidth="1"/>
    <col min="1032" max="1032" width="18" style="3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0.140625" style="3" customWidth="1"/>
    <col min="1283" max="1283" width="12.7109375" style="3" customWidth="1"/>
    <col min="1284" max="1284" width="15.42578125" style="3" customWidth="1"/>
    <col min="1285" max="1285" width="17" style="3" customWidth="1"/>
    <col min="1286" max="1286" width="16.140625" style="3" customWidth="1"/>
    <col min="1287" max="1287" width="14.42578125" style="3" customWidth="1"/>
    <col min="1288" max="1288" width="18" style="3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0.140625" style="3" customWidth="1"/>
    <col min="1539" max="1539" width="12.7109375" style="3" customWidth="1"/>
    <col min="1540" max="1540" width="15.42578125" style="3" customWidth="1"/>
    <col min="1541" max="1541" width="17" style="3" customWidth="1"/>
    <col min="1542" max="1542" width="16.140625" style="3" customWidth="1"/>
    <col min="1543" max="1543" width="14.42578125" style="3" customWidth="1"/>
    <col min="1544" max="1544" width="18" style="3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0.140625" style="3" customWidth="1"/>
    <col min="1795" max="1795" width="12.7109375" style="3" customWidth="1"/>
    <col min="1796" max="1796" width="15.42578125" style="3" customWidth="1"/>
    <col min="1797" max="1797" width="17" style="3" customWidth="1"/>
    <col min="1798" max="1798" width="16.140625" style="3" customWidth="1"/>
    <col min="1799" max="1799" width="14.42578125" style="3" customWidth="1"/>
    <col min="1800" max="1800" width="18" style="3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0.140625" style="3" customWidth="1"/>
    <col min="2051" max="2051" width="12.7109375" style="3" customWidth="1"/>
    <col min="2052" max="2052" width="15.42578125" style="3" customWidth="1"/>
    <col min="2053" max="2053" width="17" style="3" customWidth="1"/>
    <col min="2054" max="2054" width="16.140625" style="3" customWidth="1"/>
    <col min="2055" max="2055" width="14.42578125" style="3" customWidth="1"/>
    <col min="2056" max="2056" width="18" style="3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0.140625" style="3" customWidth="1"/>
    <col min="2307" max="2307" width="12.7109375" style="3" customWidth="1"/>
    <col min="2308" max="2308" width="15.42578125" style="3" customWidth="1"/>
    <col min="2309" max="2309" width="17" style="3" customWidth="1"/>
    <col min="2310" max="2310" width="16.140625" style="3" customWidth="1"/>
    <col min="2311" max="2311" width="14.42578125" style="3" customWidth="1"/>
    <col min="2312" max="2312" width="18" style="3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0.140625" style="3" customWidth="1"/>
    <col min="2563" max="2563" width="12.7109375" style="3" customWidth="1"/>
    <col min="2564" max="2564" width="15.42578125" style="3" customWidth="1"/>
    <col min="2565" max="2565" width="17" style="3" customWidth="1"/>
    <col min="2566" max="2566" width="16.140625" style="3" customWidth="1"/>
    <col min="2567" max="2567" width="14.42578125" style="3" customWidth="1"/>
    <col min="2568" max="2568" width="18" style="3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0.140625" style="3" customWidth="1"/>
    <col min="2819" max="2819" width="12.7109375" style="3" customWidth="1"/>
    <col min="2820" max="2820" width="15.42578125" style="3" customWidth="1"/>
    <col min="2821" max="2821" width="17" style="3" customWidth="1"/>
    <col min="2822" max="2822" width="16.140625" style="3" customWidth="1"/>
    <col min="2823" max="2823" width="14.42578125" style="3" customWidth="1"/>
    <col min="2824" max="2824" width="18" style="3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0.140625" style="3" customWidth="1"/>
    <col min="3075" max="3075" width="12.7109375" style="3" customWidth="1"/>
    <col min="3076" max="3076" width="15.42578125" style="3" customWidth="1"/>
    <col min="3077" max="3077" width="17" style="3" customWidth="1"/>
    <col min="3078" max="3078" width="16.140625" style="3" customWidth="1"/>
    <col min="3079" max="3079" width="14.42578125" style="3" customWidth="1"/>
    <col min="3080" max="3080" width="18" style="3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0.140625" style="3" customWidth="1"/>
    <col min="3331" max="3331" width="12.7109375" style="3" customWidth="1"/>
    <col min="3332" max="3332" width="15.42578125" style="3" customWidth="1"/>
    <col min="3333" max="3333" width="17" style="3" customWidth="1"/>
    <col min="3334" max="3334" width="16.140625" style="3" customWidth="1"/>
    <col min="3335" max="3335" width="14.42578125" style="3" customWidth="1"/>
    <col min="3336" max="3336" width="18" style="3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0.140625" style="3" customWidth="1"/>
    <col min="3587" max="3587" width="12.7109375" style="3" customWidth="1"/>
    <col min="3588" max="3588" width="15.42578125" style="3" customWidth="1"/>
    <col min="3589" max="3589" width="17" style="3" customWidth="1"/>
    <col min="3590" max="3590" width="16.140625" style="3" customWidth="1"/>
    <col min="3591" max="3591" width="14.42578125" style="3" customWidth="1"/>
    <col min="3592" max="3592" width="18" style="3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0.140625" style="3" customWidth="1"/>
    <col min="3843" max="3843" width="12.7109375" style="3" customWidth="1"/>
    <col min="3844" max="3844" width="15.42578125" style="3" customWidth="1"/>
    <col min="3845" max="3845" width="17" style="3" customWidth="1"/>
    <col min="3846" max="3846" width="16.140625" style="3" customWidth="1"/>
    <col min="3847" max="3847" width="14.42578125" style="3" customWidth="1"/>
    <col min="3848" max="3848" width="18" style="3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0.140625" style="3" customWidth="1"/>
    <col min="4099" max="4099" width="12.7109375" style="3" customWidth="1"/>
    <col min="4100" max="4100" width="15.42578125" style="3" customWidth="1"/>
    <col min="4101" max="4101" width="17" style="3" customWidth="1"/>
    <col min="4102" max="4102" width="16.140625" style="3" customWidth="1"/>
    <col min="4103" max="4103" width="14.42578125" style="3" customWidth="1"/>
    <col min="4104" max="4104" width="18" style="3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0.140625" style="3" customWidth="1"/>
    <col min="4355" max="4355" width="12.7109375" style="3" customWidth="1"/>
    <col min="4356" max="4356" width="15.42578125" style="3" customWidth="1"/>
    <col min="4357" max="4357" width="17" style="3" customWidth="1"/>
    <col min="4358" max="4358" width="16.140625" style="3" customWidth="1"/>
    <col min="4359" max="4359" width="14.42578125" style="3" customWidth="1"/>
    <col min="4360" max="4360" width="18" style="3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0.140625" style="3" customWidth="1"/>
    <col min="4611" max="4611" width="12.7109375" style="3" customWidth="1"/>
    <col min="4612" max="4612" width="15.42578125" style="3" customWidth="1"/>
    <col min="4613" max="4613" width="17" style="3" customWidth="1"/>
    <col min="4614" max="4614" width="16.140625" style="3" customWidth="1"/>
    <col min="4615" max="4615" width="14.42578125" style="3" customWidth="1"/>
    <col min="4616" max="4616" width="18" style="3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0.140625" style="3" customWidth="1"/>
    <col min="4867" max="4867" width="12.7109375" style="3" customWidth="1"/>
    <col min="4868" max="4868" width="15.42578125" style="3" customWidth="1"/>
    <col min="4869" max="4869" width="17" style="3" customWidth="1"/>
    <col min="4870" max="4870" width="16.140625" style="3" customWidth="1"/>
    <col min="4871" max="4871" width="14.42578125" style="3" customWidth="1"/>
    <col min="4872" max="4872" width="18" style="3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0.140625" style="3" customWidth="1"/>
    <col min="5123" max="5123" width="12.7109375" style="3" customWidth="1"/>
    <col min="5124" max="5124" width="15.42578125" style="3" customWidth="1"/>
    <col min="5125" max="5125" width="17" style="3" customWidth="1"/>
    <col min="5126" max="5126" width="16.140625" style="3" customWidth="1"/>
    <col min="5127" max="5127" width="14.42578125" style="3" customWidth="1"/>
    <col min="5128" max="5128" width="18" style="3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0.140625" style="3" customWidth="1"/>
    <col min="5379" max="5379" width="12.7109375" style="3" customWidth="1"/>
    <col min="5380" max="5380" width="15.42578125" style="3" customWidth="1"/>
    <col min="5381" max="5381" width="17" style="3" customWidth="1"/>
    <col min="5382" max="5382" width="16.140625" style="3" customWidth="1"/>
    <col min="5383" max="5383" width="14.42578125" style="3" customWidth="1"/>
    <col min="5384" max="5384" width="18" style="3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0.140625" style="3" customWidth="1"/>
    <col min="5635" max="5635" width="12.7109375" style="3" customWidth="1"/>
    <col min="5636" max="5636" width="15.42578125" style="3" customWidth="1"/>
    <col min="5637" max="5637" width="17" style="3" customWidth="1"/>
    <col min="5638" max="5638" width="16.140625" style="3" customWidth="1"/>
    <col min="5639" max="5639" width="14.42578125" style="3" customWidth="1"/>
    <col min="5640" max="5640" width="18" style="3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0.140625" style="3" customWidth="1"/>
    <col min="5891" max="5891" width="12.7109375" style="3" customWidth="1"/>
    <col min="5892" max="5892" width="15.42578125" style="3" customWidth="1"/>
    <col min="5893" max="5893" width="17" style="3" customWidth="1"/>
    <col min="5894" max="5894" width="16.140625" style="3" customWidth="1"/>
    <col min="5895" max="5895" width="14.42578125" style="3" customWidth="1"/>
    <col min="5896" max="5896" width="18" style="3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0.140625" style="3" customWidth="1"/>
    <col min="6147" max="6147" width="12.7109375" style="3" customWidth="1"/>
    <col min="6148" max="6148" width="15.42578125" style="3" customWidth="1"/>
    <col min="6149" max="6149" width="17" style="3" customWidth="1"/>
    <col min="6150" max="6150" width="16.140625" style="3" customWidth="1"/>
    <col min="6151" max="6151" width="14.42578125" style="3" customWidth="1"/>
    <col min="6152" max="6152" width="18" style="3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0.140625" style="3" customWidth="1"/>
    <col min="6403" max="6403" width="12.7109375" style="3" customWidth="1"/>
    <col min="6404" max="6404" width="15.42578125" style="3" customWidth="1"/>
    <col min="6405" max="6405" width="17" style="3" customWidth="1"/>
    <col min="6406" max="6406" width="16.140625" style="3" customWidth="1"/>
    <col min="6407" max="6407" width="14.42578125" style="3" customWidth="1"/>
    <col min="6408" max="6408" width="18" style="3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0.140625" style="3" customWidth="1"/>
    <col min="6659" max="6659" width="12.7109375" style="3" customWidth="1"/>
    <col min="6660" max="6660" width="15.42578125" style="3" customWidth="1"/>
    <col min="6661" max="6661" width="17" style="3" customWidth="1"/>
    <col min="6662" max="6662" width="16.140625" style="3" customWidth="1"/>
    <col min="6663" max="6663" width="14.42578125" style="3" customWidth="1"/>
    <col min="6664" max="6664" width="18" style="3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0.140625" style="3" customWidth="1"/>
    <col min="6915" max="6915" width="12.7109375" style="3" customWidth="1"/>
    <col min="6916" max="6916" width="15.42578125" style="3" customWidth="1"/>
    <col min="6917" max="6917" width="17" style="3" customWidth="1"/>
    <col min="6918" max="6918" width="16.140625" style="3" customWidth="1"/>
    <col min="6919" max="6919" width="14.42578125" style="3" customWidth="1"/>
    <col min="6920" max="6920" width="18" style="3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0.140625" style="3" customWidth="1"/>
    <col min="7171" max="7171" width="12.7109375" style="3" customWidth="1"/>
    <col min="7172" max="7172" width="15.42578125" style="3" customWidth="1"/>
    <col min="7173" max="7173" width="17" style="3" customWidth="1"/>
    <col min="7174" max="7174" width="16.140625" style="3" customWidth="1"/>
    <col min="7175" max="7175" width="14.42578125" style="3" customWidth="1"/>
    <col min="7176" max="7176" width="18" style="3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0.140625" style="3" customWidth="1"/>
    <col min="7427" max="7427" width="12.7109375" style="3" customWidth="1"/>
    <col min="7428" max="7428" width="15.42578125" style="3" customWidth="1"/>
    <col min="7429" max="7429" width="17" style="3" customWidth="1"/>
    <col min="7430" max="7430" width="16.140625" style="3" customWidth="1"/>
    <col min="7431" max="7431" width="14.42578125" style="3" customWidth="1"/>
    <col min="7432" max="7432" width="18" style="3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0.140625" style="3" customWidth="1"/>
    <col min="7683" max="7683" width="12.7109375" style="3" customWidth="1"/>
    <col min="7684" max="7684" width="15.42578125" style="3" customWidth="1"/>
    <col min="7685" max="7685" width="17" style="3" customWidth="1"/>
    <col min="7686" max="7686" width="16.140625" style="3" customWidth="1"/>
    <col min="7687" max="7687" width="14.42578125" style="3" customWidth="1"/>
    <col min="7688" max="7688" width="18" style="3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0.140625" style="3" customWidth="1"/>
    <col min="7939" max="7939" width="12.7109375" style="3" customWidth="1"/>
    <col min="7940" max="7940" width="15.42578125" style="3" customWidth="1"/>
    <col min="7941" max="7941" width="17" style="3" customWidth="1"/>
    <col min="7942" max="7942" width="16.140625" style="3" customWidth="1"/>
    <col min="7943" max="7943" width="14.42578125" style="3" customWidth="1"/>
    <col min="7944" max="7944" width="18" style="3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0.140625" style="3" customWidth="1"/>
    <col min="8195" max="8195" width="12.7109375" style="3" customWidth="1"/>
    <col min="8196" max="8196" width="15.42578125" style="3" customWidth="1"/>
    <col min="8197" max="8197" width="17" style="3" customWidth="1"/>
    <col min="8198" max="8198" width="16.140625" style="3" customWidth="1"/>
    <col min="8199" max="8199" width="14.42578125" style="3" customWidth="1"/>
    <col min="8200" max="8200" width="18" style="3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0.140625" style="3" customWidth="1"/>
    <col min="8451" max="8451" width="12.7109375" style="3" customWidth="1"/>
    <col min="8452" max="8452" width="15.42578125" style="3" customWidth="1"/>
    <col min="8453" max="8453" width="17" style="3" customWidth="1"/>
    <col min="8454" max="8454" width="16.140625" style="3" customWidth="1"/>
    <col min="8455" max="8455" width="14.42578125" style="3" customWidth="1"/>
    <col min="8456" max="8456" width="18" style="3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0.140625" style="3" customWidth="1"/>
    <col min="8707" max="8707" width="12.7109375" style="3" customWidth="1"/>
    <col min="8708" max="8708" width="15.42578125" style="3" customWidth="1"/>
    <col min="8709" max="8709" width="17" style="3" customWidth="1"/>
    <col min="8710" max="8710" width="16.140625" style="3" customWidth="1"/>
    <col min="8711" max="8711" width="14.42578125" style="3" customWidth="1"/>
    <col min="8712" max="8712" width="18" style="3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0.140625" style="3" customWidth="1"/>
    <col min="8963" max="8963" width="12.7109375" style="3" customWidth="1"/>
    <col min="8964" max="8964" width="15.42578125" style="3" customWidth="1"/>
    <col min="8965" max="8965" width="17" style="3" customWidth="1"/>
    <col min="8966" max="8966" width="16.140625" style="3" customWidth="1"/>
    <col min="8967" max="8967" width="14.42578125" style="3" customWidth="1"/>
    <col min="8968" max="8968" width="18" style="3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0.140625" style="3" customWidth="1"/>
    <col min="9219" max="9219" width="12.7109375" style="3" customWidth="1"/>
    <col min="9220" max="9220" width="15.42578125" style="3" customWidth="1"/>
    <col min="9221" max="9221" width="17" style="3" customWidth="1"/>
    <col min="9222" max="9222" width="16.140625" style="3" customWidth="1"/>
    <col min="9223" max="9223" width="14.42578125" style="3" customWidth="1"/>
    <col min="9224" max="9224" width="18" style="3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0.140625" style="3" customWidth="1"/>
    <col min="9475" max="9475" width="12.7109375" style="3" customWidth="1"/>
    <col min="9476" max="9476" width="15.42578125" style="3" customWidth="1"/>
    <col min="9477" max="9477" width="17" style="3" customWidth="1"/>
    <col min="9478" max="9478" width="16.140625" style="3" customWidth="1"/>
    <col min="9479" max="9479" width="14.42578125" style="3" customWidth="1"/>
    <col min="9480" max="9480" width="18" style="3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0.140625" style="3" customWidth="1"/>
    <col min="9731" max="9731" width="12.7109375" style="3" customWidth="1"/>
    <col min="9732" max="9732" width="15.42578125" style="3" customWidth="1"/>
    <col min="9733" max="9733" width="17" style="3" customWidth="1"/>
    <col min="9734" max="9734" width="16.140625" style="3" customWidth="1"/>
    <col min="9735" max="9735" width="14.42578125" style="3" customWidth="1"/>
    <col min="9736" max="9736" width="18" style="3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0.140625" style="3" customWidth="1"/>
    <col min="9987" max="9987" width="12.7109375" style="3" customWidth="1"/>
    <col min="9988" max="9988" width="15.42578125" style="3" customWidth="1"/>
    <col min="9989" max="9989" width="17" style="3" customWidth="1"/>
    <col min="9990" max="9990" width="16.140625" style="3" customWidth="1"/>
    <col min="9991" max="9991" width="14.42578125" style="3" customWidth="1"/>
    <col min="9992" max="9992" width="18" style="3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0.140625" style="3" customWidth="1"/>
    <col min="10243" max="10243" width="12.7109375" style="3" customWidth="1"/>
    <col min="10244" max="10244" width="15.42578125" style="3" customWidth="1"/>
    <col min="10245" max="10245" width="17" style="3" customWidth="1"/>
    <col min="10246" max="10246" width="16.140625" style="3" customWidth="1"/>
    <col min="10247" max="10247" width="14.42578125" style="3" customWidth="1"/>
    <col min="10248" max="10248" width="18" style="3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0.140625" style="3" customWidth="1"/>
    <col min="10499" max="10499" width="12.7109375" style="3" customWidth="1"/>
    <col min="10500" max="10500" width="15.42578125" style="3" customWidth="1"/>
    <col min="10501" max="10501" width="17" style="3" customWidth="1"/>
    <col min="10502" max="10502" width="16.140625" style="3" customWidth="1"/>
    <col min="10503" max="10503" width="14.42578125" style="3" customWidth="1"/>
    <col min="10504" max="10504" width="18" style="3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0.140625" style="3" customWidth="1"/>
    <col min="10755" max="10755" width="12.7109375" style="3" customWidth="1"/>
    <col min="10756" max="10756" width="15.42578125" style="3" customWidth="1"/>
    <col min="10757" max="10757" width="17" style="3" customWidth="1"/>
    <col min="10758" max="10758" width="16.140625" style="3" customWidth="1"/>
    <col min="10759" max="10759" width="14.42578125" style="3" customWidth="1"/>
    <col min="10760" max="10760" width="18" style="3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0.140625" style="3" customWidth="1"/>
    <col min="11011" max="11011" width="12.7109375" style="3" customWidth="1"/>
    <col min="11012" max="11012" width="15.42578125" style="3" customWidth="1"/>
    <col min="11013" max="11013" width="17" style="3" customWidth="1"/>
    <col min="11014" max="11014" width="16.140625" style="3" customWidth="1"/>
    <col min="11015" max="11015" width="14.42578125" style="3" customWidth="1"/>
    <col min="11016" max="11016" width="18" style="3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0.140625" style="3" customWidth="1"/>
    <col min="11267" max="11267" width="12.7109375" style="3" customWidth="1"/>
    <col min="11268" max="11268" width="15.42578125" style="3" customWidth="1"/>
    <col min="11269" max="11269" width="17" style="3" customWidth="1"/>
    <col min="11270" max="11270" width="16.140625" style="3" customWidth="1"/>
    <col min="11271" max="11271" width="14.42578125" style="3" customWidth="1"/>
    <col min="11272" max="11272" width="18" style="3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0.140625" style="3" customWidth="1"/>
    <col min="11523" max="11523" width="12.7109375" style="3" customWidth="1"/>
    <col min="11524" max="11524" width="15.42578125" style="3" customWidth="1"/>
    <col min="11525" max="11525" width="17" style="3" customWidth="1"/>
    <col min="11526" max="11526" width="16.140625" style="3" customWidth="1"/>
    <col min="11527" max="11527" width="14.42578125" style="3" customWidth="1"/>
    <col min="11528" max="11528" width="18" style="3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0.140625" style="3" customWidth="1"/>
    <col min="11779" max="11779" width="12.7109375" style="3" customWidth="1"/>
    <col min="11780" max="11780" width="15.42578125" style="3" customWidth="1"/>
    <col min="11781" max="11781" width="17" style="3" customWidth="1"/>
    <col min="11782" max="11782" width="16.140625" style="3" customWidth="1"/>
    <col min="11783" max="11783" width="14.42578125" style="3" customWidth="1"/>
    <col min="11784" max="11784" width="18" style="3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0.140625" style="3" customWidth="1"/>
    <col min="12035" max="12035" width="12.7109375" style="3" customWidth="1"/>
    <col min="12036" max="12036" width="15.42578125" style="3" customWidth="1"/>
    <col min="12037" max="12037" width="17" style="3" customWidth="1"/>
    <col min="12038" max="12038" width="16.140625" style="3" customWidth="1"/>
    <col min="12039" max="12039" width="14.42578125" style="3" customWidth="1"/>
    <col min="12040" max="12040" width="18" style="3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0.140625" style="3" customWidth="1"/>
    <col min="12291" max="12291" width="12.7109375" style="3" customWidth="1"/>
    <col min="12292" max="12292" width="15.42578125" style="3" customWidth="1"/>
    <col min="12293" max="12293" width="17" style="3" customWidth="1"/>
    <col min="12294" max="12294" width="16.140625" style="3" customWidth="1"/>
    <col min="12295" max="12295" width="14.42578125" style="3" customWidth="1"/>
    <col min="12296" max="12296" width="18" style="3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0.140625" style="3" customWidth="1"/>
    <col min="12547" max="12547" width="12.7109375" style="3" customWidth="1"/>
    <col min="12548" max="12548" width="15.42578125" style="3" customWidth="1"/>
    <col min="12549" max="12549" width="17" style="3" customWidth="1"/>
    <col min="12550" max="12550" width="16.140625" style="3" customWidth="1"/>
    <col min="12551" max="12551" width="14.42578125" style="3" customWidth="1"/>
    <col min="12552" max="12552" width="18" style="3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0.140625" style="3" customWidth="1"/>
    <col min="12803" max="12803" width="12.7109375" style="3" customWidth="1"/>
    <col min="12804" max="12804" width="15.42578125" style="3" customWidth="1"/>
    <col min="12805" max="12805" width="17" style="3" customWidth="1"/>
    <col min="12806" max="12806" width="16.140625" style="3" customWidth="1"/>
    <col min="12807" max="12807" width="14.42578125" style="3" customWidth="1"/>
    <col min="12808" max="12808" width="18" style="3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0.140625" style="3" customWidth="1"/>
    <col min="13059" max="13059" width="12.7109375" style="3" customWidth="1"/>
    <col min="13060" max="13060" width="15.42578125" style="3" customWidth="1"/>
    <col min="13061" max="13061" width="17" style="3" customWidth="1"/>
    <col min="13062" max="13062" width="16.140625" style="3" customWidth="1"/>
    <col min="13063" max="13063" width="14.42578125" style="3" customWidth="1"/>
    <col min="13064" max="13064" width="18" style="3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0.140625" style="3" customWidth="1"/>
    <col min="13315" max="13315" width="12.7109375" style="3" customWidth="1"/>
    <col min="13316" max="13316" width="15.42578125" style="3" customWidth="1"/>
    <col min="13317" max="13317" width="17" style="3" customWidth="1"/>
    <col min="13318" max="13318" width="16.140625" style="3" customWidth="1"/>
    <col min="13319" max="13319" width="14.42578125" style="3" customWidth="1"/>
    <col min="13320" max="13320" width="18" style="3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0.140625" style="3" customWidth="1"/>
    <col min="13571" max="13571" width="12.7109375" style="3" customWidth="1"/>
    <col min="13572" max="13572" width="15.42578125" style="3" customWidth="1"/>
    <col min="13573" max="13573" width="17" style="3" customWidth="1"/>
    <col min="13574" max="13574" width="16.140625" style="3" customWidth="1"/>
    <col min="13575" max="13575" width="14.42578125" style="3" customWidth="1"/>
    <col min="13576" max="13576" width="18" style="3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0.140625" style="3" customWidth="1"/>
    <col min="13827" max="13827" width="12.7109375" style="3" customWidth="1"/>
    <col min="13828" max="13828" width="15.42578125" style="3" customWidth="1"/>
    <col min="13829" max="13829" width="17" style="3" customWidth="1"/>
    <col min="13830" max="13830" width="16.140625" style="3" customWidth="1"/>
    <col min="13831" max="13831" width="14.42578125" style="3" customWidth="1"/>
    <col min="13832" max="13832" width="18" style="3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0.140625" style="3" customWidth="1"/>
    <col min="14083" max="14083" width="12.7109375" style="3" customWidth="1"/>
    <col min="14084" max="14084" width="15.42578125" style="3" customWidth="1"/>
    <col min="14085" max="14085" width="17" style="3" customWidth="1"/>
    <col min="14086" max="14086" width="16.140625" style="3" customWidth="1"/>
    <col min="14087" max="14087" width="14.42578125" style="3" customWidth="1"/>
    <col min="14088" max="14088" width="18" style="3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0.140625" style="3" customWidth="1"/>
    <col min="14339" max="14339" width="12.7109375" style="3" customWidth="1"/>
    <col min="14340" max="14340" width="15.42578125" style="3" customWidth="1"/>
    <col min="14341" max="14341" width="17" style="3" customWidth="1"/>
    <col min="14342" max="14342" width="16.140625" style="3" customWidth="1"/>
    <col min="14343" max="14343" width="14.42578125" style="3" customWidth="1"/>
    <col min="14344" max="14344" width="18" style="3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0.140625" style="3" customWidth="1"/>
    <col min="14595" max="14595" width="12.7109375" style="3" customWidth="1"/>
    <col min="14596" max="14596" width="15.42578125" style="3" customWidth="1"/>
    <col min="14597" max="14597" width="17" style="3" customWidth="1"/>
    <col min="14598" max="14598" width="16.140625" style="3" customWidth="1"/>
    <col min="14599" max="14599" width="14.42578125" style="3" customWidth="1"/>
    <col min="14600" max="14600" width="18" style="3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0.140625" style="3" customWidth="1"/>
    <col min="14851" max="14851" width="12.7109375" style="3" customWidth="1"/>
    <col min="14852" max="14852" width="15.42578125" style="3" customWidth="1"/>
    <col min="14853" max="14853" width="17" style="3" customWidth="1"/>
    <col min="14854" max="14854" width="16.140625" style="3" customWidth="1"/>
    <col min="14855" max="14855" width="14.42578125" style="3" customWidth="1"/>
    <col min="14856" max="14856" width="18" style="3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0.140625" style="3" customWidth="1"/>
    <col min="15107" max="15107" width="12.7109375" style="3" customWidth="1"/>
    <col min="15108" max="15108" width="15.42578125" style="3" customWidth="1"/>
    <col min="15109" max="15109" width="17" style="3" customWidth="1"/>
    <col min="15110" max="15110" width="16.140625" style="3" customWidth="1"/>
    <col min="15111" max="15111" width="14.42578125" style="3" customWidth="1"/>
    <col min="15112" max="15112" width="18" style="3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0.140625" style="3" customWidth="1"/>
    <col min="15363" max="15363" width="12.7109375" style="3" customWidth="1"/>
    <col min="15364" max="15364" width="15.42578125" style="3" customWidth="1"/>
    <col min="15365" max="15365" width="17" style="3" customWidth="1"/>
    <col min="15366" max="15366" width="16.140625" style="3" customWidth="1"/>
    <col min="15367" max="15367" width="14.42578125" style="3" customWidth="1"/>
    <col min="15368" max="15368" width="18" style="3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0.140625" style="3" customWidth="1"/>
    <col min="15619" max="15619" width="12.7109375" style="3" customWidth="1"/>
    <col min="15620" max="15620" width="15.42578125" style="3" customWidth="1"/>
    <col min="15621" max="15621" width="17" style="3" customWidth="1"/>
    <col min="15622" max="15622" width="16.140625" style="3" customWidth="1"/>
    <col min="15623" max="15623" width="14.42578125" style="3" customWidth="1"/>
    <col min="15624" max="15624" width="18" style="3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0.140625" style="3" customWidth="1"/>
    <col min="15875" max="15875" width="12.7109375" style="3" customWidth="1"/>
    <col min="15876" max="15876" width="15.42578125" style="3" customWidth="1"/>
    <col min="15877" max="15877" width="17" style="3" customWidth="1"/>
    <col min="15878" max="15878" width="16.140625" style="3" customWidth="1"/>
    <col min="15879" max="15879" width="14.42578125" style="3" customWidth="1"/>
    <col min="15880" max="15880" width="18" style="3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0.140625" style="3" customWidth="1"/>
    <col min="16131" max="16131" width="12.7109375" style="3" customWidth="1"/>
    <col min="16132" max="16132" width="15.42578125" style="3" customWidth="1"/>
    <col min="16133" max="16133" width="17" style="3" customWidth="1"/>
    <col min="16134" max="16134" width="16.140625" style="3" customWidth="1"/>
    <col min="16135" max="16135" width="14.42578125" style="3" customWidth="1"/>
    <col min="16136" max="16136" width="18" style="3" customWidth="1"/>
    <col min="16137" max="16137" width="9.140625" style="3"/>
    <col min="16138" max="16138" width="7" style="3" customWidth="1"/>
    <col min="16139" max="16384" width="9.140625" style="3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4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4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4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7"/>
      <c r="O4" s="7"/>
      <c r="P4" s="7"/>
      <c r="Q4" s="7"/>
      <c r="R4" s="7"/>
      <c r="S4" s="7"/>
    </row>
    <row r="5" spans="1:24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  <c r="M5" s="7"/>
      <c r="N5" s="7"/>
      <c r="O5" s="7"/>
      <c r="P5" s="7"/>
      <c r="Q5" s="7"/>
      <c r="R5" s="7"/>
      <c r="S5" s="7"/>
    </row>
    <row r="6" spans="1:24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  <c r="J6" s="10"/>
      <c r="M6" s="7"/>
      <c r="N6" s="7"/>
      <c r="O6" s="7"/>
      <c r="P6" s="7"/>
      <c r="Q6" s="7"/>
      <c r="R6" s="7"/>
      <c r="S6" s="7"/>
    </row>
    <row r="7" spans="1:24" s="11" customFormat="1" ht="28.5" customHeight="1">
      <c r="A7" s="8" t="s">
        <v>6</v>
      </c>
      <c r="B7" s="8"/>
      <c r="C7" s="8"/>
      <c r="D7" s="8"/>
      <c r="E7" s="9"/>
      <c r="F7" s="9"/>
      <c r="G7" s="9"/>
      <c r="H7" s="9"/>
      <c r="I7" s="10"/>
      <c r="J7" s="10"/>
      <c r="M7" s="7"/>
      <c r="N7" s="7"/>
      <c r="O7" s="7"/>
      <c r="P7" s="7"/>
      <c r="Q7" s="7"/>
      <c r="R7" s="7"/>
      <c r="S7" s="7"/>
    </row>
    <row r="8" spans="1:24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3"/>
      <c r="J8" s="13"/>
      <c r="M8" s="7"/>
      <c r="N8" s="7"/>
      <c r="O8" s="7"/>
      <c r="P8" s="7"/>
      <c r="Q8" s="7"/>
      <c r="R8" s="7"/>
      <c r="S8" s="7"/>
    </row>
    <row r="9" spans="1:24" s="11" customFormat="1" ht="14.25">
      <c r="A9" s="8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  <c r="M9" s="7"/>
      <c r="N9" s="7"/>
      <c r="O9" s="7"/>
      <c r="P9" s="7"/>
      <c r="Q9" s="7"/>
      <c r="R9" s="7"/>
      <c r="S9" s="7"/>
    </row>
    <row r="10" spans="1:24" s="11" customFormat="1" ht="14.25">
      <c r="A10" s="8" t="s">
        <v>10</v>
      </c>
      <c r="B10" s="8"/>
      <c r="C10" s="8"/>
      <c r="D10" s="8"/>
      <c r="E10" s="15"/>
      <c r="F10" s="14"/>
      <c r="G10" s="14"/>
      <c r="H10" s="14"/>
      <c r="I10" s="13"/>
      <c r="J10" s="13"/>
      <c r="M10" s="7"/>
      <c r="N10" s="7"/>
      <c r="O10" s="7"/>
      <c r="P10" s="7"/>
      <c r="Q10" s="7"/>
      <c r="R10" s="7"/>
      <c r="S10" s="7"/>
    </row>
    <row r="11" spans="1:24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8"/>
      <c r="J11" s="8"/>
      <c r="M11" s="7"/>
      <c r="N11" s="7"/>
      <c r="O11" s="7"/>
      <c r="P11" s="7"/>
      <c r="Q11" s="7"/>
      <c r="R11" s="7"/>
      <c r="S11" s="7"/>
    </row>
    <row r="12" spans="1:24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8"/>
      <c r="J12" s="8"/>
      <c r="M12" s="7"/>
      <c r="N12" s="7"/>
      <c r="O12" s="7"/>
      <c r="P12" s="7"/>
      <c r="Q12" s="7"/>
      <c r="R12" s="7"/>
      <c r="S12" s="7"/>
    </row>
    <row r="13" spans="1:24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8"/>
      <c r="J13" s="8"/>
      <c r="M13" s="7"/>
      <c r="N13" s="7"/>
      <c r="O13" s="7"/>
      <c r="P13" s="7"/>
      <c r="Q13" s="7"/>
      <c r="R13" s="7"/>
      <c r="S13" s="7"/>
    </row>
    <row r="14" spans="1:24" s="11" customFormat="1" ht="14.25">
      <c r="A14" s="8" t="s">
        <v>20</v>
      </c>
      <c r="B14" s="8"/>
      <c r="C14" s="8"/>
      <c r="D14" s="8"/>
      <c r="E14" s="16"/>
      <c r="F14" s="16"/>
      <c r="G14" s="16"/>
      <c r="H14" s="15"/>
      <c r="I14" s="8"/>
      <c r="J14" s="8"/>
    </row>
    <row r="15" spans="1:24" s="11" customFormat="1" ht="14.25">
      <c r="A15" s="8" t="s">
        <v>21</v>
      </c>
      <c r="B15" s="8"/>
      <c r="C15" s="8"/>
      <c r="D15" s="8"/>
      <c r="E15" s="16"/>
      <c r="F15" s="16"/>
      <c r="G15" s="16"/>
      <c r="H15" s="15"/>
      <c r="I15" s="8"/>
      <c r="J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8.75" customHeight="1">
      <c r="A16" s="18"/>
      <c r="B16" s="18"/>
      <c r="C16" s="18"/>
      <c r="D16" s="18"/>
      <c r="E16" s="18"/>
      <c r="F16" s="19"/>
      <c r="G16" s="19"/>
      <c r="H16" s="19"/>
      <c r="I16" s="19"/>
      <c r="J16" s="19"/>
      <c r="K16" s="20"/>
      <c r="L16" s="20"/>
    </row>
    <row r="17" spans="1:15" ht="30.2" customHeight="1">
      <c r="A17" s="21" t="s">
        <v>22</v>
      </c>
      <c r="B17" s="21"/>
      <c r="C17" s="21"/>
      <c r="D17" s="21"/>
      <c r="E17" s="21"/>
      <c r="F17" s="21"/>
      <c r="G17" s="21"/>
      <c r="H17" s="21"/>
      <c r="I17" s="10"/>
      <c r="J17" s="10"/>
      <c r="K17" s="22"/>
      <c r="L17" s="22"/>
    </row>
    <row r="18" spans="1:1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2"/>
    </row>
    <row r="19" spans="1:15" ht="15.75">
      <c r="A19" s="24" t="s">
        <v>23</v>
      </c>
      <c r="B19" s="24"/>
      <c r="C19" s="24"/>
      <c r="D19" s="24"/>
      <c r="E19" s="24"/>
      <c r="F19" s="24"/>
      <c r="G19" s="24"/>
      <c r="H19" s="24"/>
      <c r="I19" s="25"/>
      <c r="J19" s="25"/>
      <c r="K19" s="25"/>
      <c r="L19" s="25"/>
    </row>
    <row r="20" spans="1:15" ht="15.75">
      <c r="A20" s="26"/>
      <c r="B20" s="27"/>
      <c r="C20" s="27"/>
      <c r="D20" s="27"/>
      <c r="E20" s="27"/>
      <c r="F20" s="27"/>
      <c r="G20" s="26"/>
      <c r="H20" s="28" t="s">
        <v>24</v>
      </c>
      <c r="I20" s="28"/>
      <c r="K20" s="29"/>
    </row>
    <row r="21" spans="1:15" s="11" customFormat="1" ht="15" customHeight="1">
      <c r="A21" s="30" t="s">
        <v>25</v>
      </c>
      <c r="B21" s="31"/>
      <c r="C21" s="32"/>
      <c r="D21" s="33" t="s">
        <v>26</v>
      </c>
      <c r="E21" s="33" t="s">
        <v>27</v>
      </c>
      <c r="F21" s="33" t="s">
        <v>28</v>
      </c>
      <c r="G21" s="34" t="s">
        <v>29</v>
      </c>
      <c r="H21" s="34" t="s">
        <v>30</v>
      </c>
      <c r="I21" s="35"/>
    </row>
    <row r="22" spans="1:15" s="11" customFormat="1" ht="15" customHeight="1">
      <c r="A22" s="36"/>
      <c r="B22" s="37"/>
      <c r="C22" s="38"/>
      <c r="D22" s="39"/>
      <c r="E22" s="39"/>
      <c r="F22" s="39"/>
      <c r="G22" s="40"/>
      <c r="H22" s="40"/>
      <c r="I22" s="35"/>
    </row>
    <row r="23" spans="1:15" s="11" customFormat="1" ht="90" customHeight="1">
      <c r="A23" s="41"/>
      <c r="B23" s="42"/>
      <c r="C23" s="43"/>
      <c r="D23" s="44"/>
      <c r="E23" s="44"/>
      <c r="F23" s="44"/>
      <c r="G23" s="40"/>
      <c r="H23" s="40"/>
      <c r="I23" s="35"/>
    </row>
    <row r="24" spans="1:15" s="51" customFormat="1" ht="14.25">
      <c r="A24" s="45"/>
      <c r="B24" s="46"/>
      <c r="C24" s="47">
        <v>2929931.38</v>
      </c>
      <c r="D24" s="48">
        <v>2921602.16</v>
      </c>
      <c r="E24" s="48">
        <v>89065.68</v>
      </c>
      <c r="F24" s="49">
        <f>D24-C24</f>
        <v>-8329.2199999997392</v>
      </c>
      <c r="G24" s="49">
        <f>H73</f>
        <v>3085110.0540912743</v>
      </c>
      <c r="H24" s="50">
        <f>D24+E24-G24</f>
        <v>-74442.214091273956</v>
      </c>
      <c r="J24" s="52"/>
    </row>
    <row r="25" spans="1:15" s="51" customFormat="1" ht="15">
      <c r="A25" s="26"/>
      <c r="B25" s="26"/>
      <c r="C25" s="26"/>
      <c r="D25" s="26"/>
      <c r="E25" s="26"/>
      <c r="F25" s="26"/>
      <c r="G25" s="26"/>
      <c r="H25" s="26"/>
      <c r="J25" s="52"/>
    </row>
    <row r="26" spans="1:15" s="51" customFormat="1" ht="26.45" customHeight="1">
      <c r="A26" s="53" t="s">
        <v>31</v>
      </c>
      <c r="B26" s="53"/>
      <c r="C26" s="53"/>
      <c r="D26" s="53"/>
      <c r="E26" s="53"/>
      <c r="F26" s="53"/>
      <c r="G26" s="53"/>
      <c r="H26" s="53"/>
      <c r="J26" s="52"/>
    </row>
    <row r="27" spans="1:15" ht="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2"/>
      <c r="L27" s="22"/>
    </row>
    <row r="28" spans="1:15" ht="14.25">
      <c r="A28" s="54" t="s">
        <v>32</v>
      </c>
      <c r="B28" s="54"/>
      <c r="C28" s="54"/>
      <c r="D28" s="54"/>
      <c r="E28" s="54"/>
      <c r="F28" s="54"/>
      <c r="G28" s="54"/>
      <c r="H28" s="54"/>
      <c r="I28" s="8"/>
      <c r="J28" s="8"/>
      <c r="K28" s="11"/>
      <c r="L28" s="11"/>
    </row>
    <row r="29" spans="1:15" ht="14.25">
      <c r="A29" s="16" t="s">
        <v>33</v>
      </c>
      <c r="B29" s="16"/>
      <c r="C29" s="16"/>
      <c r="D29" s="16"/>
      <c r="E29" s="16"/>
      <c r="F29" s="16"/>
      <c r="G29" s="55"/>
      <c r="H29" s="55"/>
      <c r="I29" s="8"/>
      <c r="J29" s="8"/>
      <c r="K29" s="11"/>
      <c r="L29" s="11"/>
      <c r="M29" s="11"/>
      <c r="N29" s="11"/>
      <c r="O29" s="11"/>
    </row>
    <row r="30" spans="1:15" ht="15" customHeight="1">
      <c r="A30" s="56" t="s">
        <v>34</v>
      </c>
      <c r="B30" s="56"/>
      <c r="C30" s="56"/>
      <c r="D30" s="56"/>
      <c r="E30" s="56"/>
      <c r="F30" s="56"/>
      <c r="G30" s="56"/>
      <c r="H30" s="56"/>
      <c r="I30" s="10"/>
      <c r="J30" s="10"/>
      <c r="K30" s="10"/>
      <c r="L30" s="10"/>
    </row>
    <row r="31" spans="1:15" ht="14.25">
      <c r="A31" s="16" t="s">
        <v>35</v>
      </c>
      <c r="B31" s="16"/>
      <c r="C31" s="16"/>
      <c r="D31" s="16"/>
      <c r="E31" s="16"/>
      <c r="F31" s="16"/>
      <c r="G31" s="16"/>
      <c r="H31" s="16"/>
      <c r="I31" s="8"/>
      <c r="J31" s="8"/>
      <c r="K31" s="8"/>
      <c r="L31" s="8"/>
    </row>
    <row r="32" spans="1:15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0" s="60" customFormat="1" ht="15.75">
      <c r="A33" s="58" t="s">
        <v>36</v>
      </c>
      <c r="B33" s="58"/>
      <c r="C33" s="58"/>
      <c r="D33" s="58"/>
      <c r="E33" s="58"/>
      <c r="F33" s="58"/>
      <c r="G33" s="58"/>
      <c r="H33" s="58"/>
      <c r="I33" s="59"/>
      <c r="J33" s="59"/>
    </row>
    <row r="34" spans="1:10" s="60" customFormat="1">
      <c r="A34" s="61"/>
      <c r="B34" s="62"/>
      <c r="C34" s="63"/>
      <c r="D34" s="63"/>
      <c r="E34" s="64"/>
      <c r="F34" s="64"/>
      <c r="G34" s="62"/>
      <c r="H34" s="65" t="s">
        <v>37</v>
      </c>
      <c r="I34" s="65"/>
    </row>
    <row r="35" spans="1:10" s="60" customFormat="1" ht="15.75">
      <c r="A35" s="66" t="s">
        <v>38</v>
      </c>
      <c r="B35" s="67"/>
      <c r="C35" s="68" t="s">
        <v>39</v>
      </c>
      <c r="D35" s="69"/>
      <c r="E35" s="69"/>
      <c r="F35" s="69"/>
      <c r="G35" s="70"/>
      <c r="H35" s="71" t="s">
        <v>40</v>
      </c>
    </row>
    <row r="36" spans="1:10" s="60" customFormat="1" ht="15" customHeight="1">
      <c r="A36" s="72" t="s">
        <v>41</v>
      </c>
      <c r="B36" s="73"/>
      <c r="C36" s="74" t="s">
        <v>42</v>
      </c>
      <c r="D36" s="74"/>
      <c r="E36" s="74"/>
      <c r="F36" s="74"/>
      <c r="G36" s="74"/>
      <c r="H36" s="75">
        <f>614+116+1733+812+7665+999+103+360+374+743</f>
        <v>13519</v>
      </c>
    </row>
    <row r="37" spans="1:10" s="60" customFormat="1" ht="15" customHeight="1">
      <c r="A37" s="72"/>
      <c r="B37" s="73"/>
      <c r="C37" s="74" t="s">
        <v>43</v>
      </c>
      <c r="D37" s="74"/>
      <c r="E37" s="74"/>
      <c r="F37" s="74"/>
      <c r="G37" s="74"/>
      <c r="H37" s="75">
        <f>30912+30912+2010+30906+30906+2012+1724</f>
        <v>129382</v>
      </c>
    </row>
    <row r="38" spans="1:10" s="60" customFormat="1" ht="15" customHeight="1">
      <c r="A38" s="72"/>
      <c r="B38" s="73"/>
      <c r="C38" s="74" t="s">
        <v>44</v>
      </c>
      <c r="D38" s="74"/>
      <c r="E38" s="74"/>
      <c r="F38" s="74"/>
      <c r="G38" s="74"/>
      <c r="H38" s="75">
        <v>56709</v>
      </c>
    </row>
    <row r="39" spans="1:10" s="60" customFormat="1" ht="15" customHeight="1">
      <c r="A39" s="72"/>
      <c r="B39" s="73"/>
      <c r="C39" s="74" t="s">
        <v>45</v>
      </c>
      <c r="D39" s="74"/>
      <c r="E39" s="74"/>
      <c r="F39" s="74"/>
      <c r="G39" s="74"/>
      <c r="H39" s="75">
        <f>30000</f>
        <v>30000</v>
      </c>
    </row>
    <row r="40" spans="1:10" s="60" customFormat="1" ht="15" customHeight="1">
      <c r="A40" s="72"/>
      <c r="B40" s="73"/>
      <c r="C40" s="74" t="s">
        <v>46</v>
      </c>
      <c r="D40" s="74"/>
      <c r="E40" s="74"/>
      <c r="F40" s="74"/>
      <c r="G40" s="74"/>
      <c r="H40" s="75">
        <f>21833+2125+6508+2155+5153+1705+674+3364+2894</f>
        <v>46411</v>
      </c>
    </row>
    <row r="41" spans="1:10" s="60" customFormat="1" ht="15" customHeight="1">
      <c r="A41" s="72"/>
      <c r="B41" s="73"/>
      <c r="C41" s="74" t="s">
        <v>47</v>
      </c>
      <c r="D41" s="74"/>
      <c r="E41" s="74"/>
      <c r="F41" s="74"/>
      <c r="G41" s="74"/>
      <c r="H41" s="75">
        <v>527</v>
      </c>
    </row>
    <row r="42" spans="1:10" s="60" customFormat="1" ht="15" customHeight="1">
      <c r="A42" s="72"/>
      <c r="B42" s="73"/>
      <c r="C42" s="74" t="s">
        <v>48</v>
      </c>
      <c r="D42" s="74"/>
      <c r="E42" s="74"/>
      <c r="F42" s="74"/>
      <c r="G42" s="74"/>
      <c r="H42" s="75">
        <v>12085</v>
      </c>
    </row>
    <row r="43" spans="1:10" s="60" customFormat="1" ht="15" customHeight="1">
      <c r="A43" s="72"/>
      <c r="B43" s="73"/>
      <c r="C43" s="76" t="s">
        <v>49</v>
      </c>
      <c r="D43" s="74"/>
      <c r="E43" s="74"/>
      <c r="F43" s="74"/>
      <c r="G43" s="74"/>
      <c r="H43" s="75">
        <f>12408</f>
        <v>12408</v>
      </c>
    </row>
    <row r="44" spans="1:10" s="60" customFormat="1" ht="15" customHeight="1">
      <c r="A44" s="72"/>
      <c r="B44" s="73"/>
      <c r="C44" s="74"/>
      <c r="D44" s="74"/>
      <c r="E44" s="74"/>
      <c r="F44" s="74"/>
      <c r="G44" s="77"/>
      <c r="H44" s="78">
        <f>SUM(H36:H43)</f>
        <v>301041</v>
      </c>
    </row>
    <row r="45" spans="1:10" s="60" customFormat="1" ht="15" customHeight="1">
      <c r="A45" s="72"/>
      <c r="B45" s="73"/>
      <c r="C45" s="67" t="s">
        <v>50</v>
      </c>
      <c r="D45" s="67"/>
      <c r="E45" s="67"/>
      <c r="F45" s="67"/>
      <c r="G45" s="79"/>
      <c r="H45" s="75"/>
    </row>
    <row r="46" spans="1:10" s="60" customFormat="1" ht="15" customHeight="1">
      <c r="A46" s="72"/>
      <c r="B46" s="73"/>
      <c r="C46" s="76" t="s">
        <v>51</v>
      </c>
      <c r="D46" s="80"/>
      <c r="E46" s="80"/>
      <c r="F46" s="80"/>
      <c r="G46" s="80"/>
      <c r="H46" s="75">
        <f>1904+13545+672+628+1256</f>
        <v>18005</v>
      </c>
    </row>
    <row r="47" spans="1:10" s="60" customFormat="1" ht="15" customHeight="1">
      <c r="A47" s="72"/>
      <c r="B47" s="73"/>
      <c r="C47" s="74" t="s">
        <v>52</v>
      </c>
      <c r="D47" s="80"/>
      <c r="E47" s="80"/>
      <c r="F47" s="80"/>
      <c r="G47" s="80"/>
      <c r="H47" s="75">
        <v>1672</v>
      </c>
    </row>
    <row r="48" spans="1:10" s="60" customFormat="1" ht="15" customHeight="1">
      <c r="A48" s="72"/>
      <c r="B48" s="73"/>
      <c r="C48" s="74" t="s">
        <v>45</v>
      </c>
      <c r="D48" s="74"/>
      <c r="E48" s="74"/>
      <c r="F48" s="74"/>
      <c r="G48" s="74"/>
      <c r="H48" s="75">
        <v>10000</v>
      </c>
    </row>
    <row r="49" spans="1:12" s="60" customFormat="1" ht="15">
      <c r="A49" s="72"/>
      <c r="B49" s="73"/>
      <c r="C49" s="74" t="s">
        <v>53</v>
      </c>
      <c r="D49" s="81"/>
      <c r="E49" s="81"/>
      <c r="F49" s="81"/>
      <c r="G49" s="81"/>
      <c r="H49" s="75">
        <f>29440+10400+28160</f>
        <v>68000</v>
      </c>
    </row>
    <row r="50" spans="1:12" s="60" customFormat="1" ht="15" customHeight="1">
      <c r="A50" s="72"/>
      <c r="B50" s="73"/>
      <c r="C50" s="82" t="s">
        <v>54</v>
      </c>
      <c r="D50" s="83"/>
      <c r="E50" s="83"/>
      <c r="F50" s="83"/>
      <c r="G50" s="84"/>
      <c r="H50" s="85">
        <v>4392</v>
      </c>
    </row>
    <row r="51" spans="1:12" s="60" customFormat="1" ht="15" customHeight="1">
      <c r="A51" s="72"/>
      <c r="B51" s="73"/>
      <c r="C51" s="74" t="s">
        <v>55</v>
      </c>
      <c r="D51" s="86"/>
      <c r="E51" s="86"/>
      <c r="F51" s="86"/>
      <c r="G51" s="86"/>
      <c r="H51" s="85">
        <f>10543+10543+551+21963</f>
        <v>43600</v>
      </c>
    </row>
    <row r="52" spans="1:12" s="60" customFormat="1" ht="15">
      <c r="A52" s="72"/>
      <c r="B52" s="73"/>
      <c r="C52" s="74" t="s">
        <v>56</v>
      </c>
      <c r="D52" s="81"/>
      <c r="E52" s="81"/>
      <c r="F52" s="81"/>
      <c r="G52" s="81"/>
      <c r="H52" s="75">
        <f>22794</f>
        <v>22794</v>
      </c>
    </row>
    <row r="53" spans="1:12" s="60" customFormat="1" ht="14.25" customHeight="1">
      <c r="A53" s="87"/>
      <c r="B53" s="88"/>
      <c r="C53" s="74" t="s">
        <v>57</v>
      </c>
      <c r="D53" s="74"/>
      <c r="E53" s="74"/>
      <c r="F53" s="74"/>
      <c r="G53" s="74"/>
      <c r="H53" s="75">
        <f>1694+2560+332+1367</f>
        <v>5953</v>
      </c>
    </row>
    <row r="54" spans="1:12">
      <c r="A54" s="89"/>
      <c r="B54" s="89"/>
      <c r="C54" s="89"/>
      <c r="D54" s="89"/>
      <c r="E54" s="90"/>
      <c r="F54" s="90"/>
      <c r="G54" s="90"/>
      <c r="H54" s="90"/>
      <c r="I54" s="90"/>
      <c r="J54" s="90"/>
    </row>
    <row r="55" spans="1:12" ht="42.75" customHeight="1">
      <c r="A55" s="21" t="s">
        <v>58</v>
      </c>
      <c r="B55" s="21"/>
      <c r="C55" s="21"/>
      <c r="D55" s="21"/>
      <c r="E55" s="21"/>
      <c r="F55" s="21"/>
      <c r="G55" s="21"/>
      <c r="H55" s="21"/>
      <c r="I55" s="10"/>
      <c r="J55" s="10"/>
    </row>
    <row r="56" spans="1:12">
      <c r="A56" s="89"/>
      <c r="B56" s="89"/>
      <c r="C56" s="89"/>
      <c r="D56" s="89"/>
      <c r="E56" s="90"/>
      <c r="F56" s="90"/>
      <c r="G56" s="90"/>
      <c r="H56" s="90"/>
      <c r="I56" s="90"/>
      <c r="J56" s="90"/>
    </row>
    <row r="57" spans="1:12" ht="31.7" customHeight="1">
      <c r="A57" s="91" t="s">
        <v>59</v>
      </c>
      <c r="B57" s="91"/>
      <c r="C57" s="91"/>
      <c r="D57" s="91"/>
      <c r="E57" s="91"/>
      <c r="F57" s="91"/>
      <c r="G57" s="91"/>
      <c r="H57" s="91"/>
      <c r="I57" s="92"/>
      <c r="J57" s="92"/>
      <c r="K57" s="25"/>
      <c r="L57" s="25"/>
    </row>
    <row r="58" spans="1:12" ht="15">
      <c r="A58" s="93"/>
      <c r="B58" s="93"/>
      <c r="C58" s="93"/>
      <c r="D58" s="93"/>
      <c r="E58" s="93"/>
      <c r="F58" s="93"/>
      <c r="G58" s="93"/>
      <c r="H58" s="94" t="s">
        <v>60</v>
      </c>
      <c r="J58" s="93"/>
      <c r="K58" s="93"/>
      <c r="L58" s="93"/>
    </row>
    <row r="59" spans="1:12" ht="15.75">
      <c r="A59" s="68" t="s">
        <v>38</v>
      </c>
      <c r="B59" s="70"/>
      <c r="C59" s="68" t="s">
        <v>39</v>
      </c>
      <c r="D59" s="69"/>
      <c r="E59" s="69"/>
      <c r="F59" s="69"/>
      <c r="G59" s="70"/>
      <c r="H59" s="71" t="s">
        <v>40</v>
      </c>
      <c r="I59" s="93"/>
      <c r="J59" s="93"/>
    </row>
    <row r="60" spans="1:12" ht="15" customHeight="1">
      <c r="A60" s="95" t="s">
        <v>41</v>
      </c>
      <c r="B60" s="96"/>
      <c r="C60" s="97" t="s">
        <v>61</v>
      </c>
      <c r="D60" s="98"/>
      <c r="E60" s="98"/>
      <c r="F60" s="98"/>
      <c r="G60" s="99"/>
      <c r="H60" s="85">
        <f>684+1613+5871+591+185+372+707+563+462+1002+786+543</f>
        <v>13379</v>
      </c>
      <c r="I60" s="93"/>
      <c r="J60" s="93"/>
    </row>
    <row r="61" spans="1:12" ht="29.85" customHeight="1">
      <c r="A61" s="72"/>
      <c r="B61" s="73"/>
      <c r="C61" s="97" t="s">
        <v>62</v>
      </c>
      <c r="D61" s="98"/>
      <c r="E61" s="98"/>
      <c r="F61" s="98"/>
      <c r="G61" s="99"/>
      <c r="H61" s="85">
        <f>926+1285+9435+506+848+393+2411+532+451</f>
        <v>16787</v>
      </c>
      <c r="I61" s="93"/>
      <c r="J61" s="93"/>
    </row>
    <row r="62" spans="1:12" ht="15" customHeight="1">
      <c r="A62" s="72"/>
      <c r="B62" s="73"/>
      <c r="C62" s="97" t="s">
        <v>63</v>
      </c>
      <c r="D62" s="98"/>
      <c r="E62" s="98"/>
      <c r="F62" s="98"/>
      <c r="G62" s="99"/>
      <c r="H62" s="85">
        <v>2506</v>
      </c>
      <c r="I62" s="93"/>
      <c r="J62" s="93"/>
    </row>
    <row r="63" spans="1:12" ht="15" customHeight="1">
      <c r="A63" s="72"/>
      <c r="B63" s="73"/>
      <c r="C63" s="76" t="s">
        <v>64</v>
      </c>
      <c r="D63" s="100"/>
      <c r="E63" s="100"/>
      <c r="F63" s="100"/>
      <c r="G63" s="101"/>
      <c r="H63" s="85"/>
      <c r="I63" s="93"/>
      <c r="J63" s="93"/>
      <c r="K63" s="93"/>
      <c r="L63" s="93"/>
    </row>
    <row r="64" spans="1:12" ht="15">
      <c r="A64" s="72"/>
      <c r="B64" s="73"/>
      <c r="C64" s="66" t="s">
        <v>50</v>
      </c>
      <c r="D64" s="67"/>
      <c r="E64" s="67"/>
      <c r="F64" s="67"/>
      <c r="G64" s="79"/>
      <c r="H64" s="85"/>
      <c r="I64" s="93"/>
      <c r="J64" s="93"/>
    </row>
    <row r="65" spans="1:12" ht="15">
      <c r="A65" s="72"/>
      <c r="B65" s="73"/>
      <c r="C65" s="97" t="s">
        <v>65</v>
      </c>
      <c r="D65" s="98"/>
      <c r="E65" s="98"/>
      <c r="F65" s="98"/>
      <c r="G65" s="99"/>
      <c r="H65" s="85">
        <f>1109</f>
        <v>1109</v>
      </c>
      <c r="I65" s="93"/>
      <c r="J65" s="93"/>
    </row>
    <row r="66" spans="1:12" ht="14.25">
      <c r="A66" s="87"/>
      <c r="B66" s="88"/>
      <c r="C66" s="102" t="s">
        <v>66</v>
      </c>
      <c r="D66" s="103"/>
      <c r="E66" s="103"/>
      <c r="F66" s="103"/>
      <c r="G66" s="104"/>
      <c r="H66" s="105">
        <v>18065</v>
      </c>
      <c r="I66" s="90"/>
      <c r="J66" s="90"/>
    </row>
    <row r="67" spans="1:12" ht="15">
      <c r="A67" s="106"/>
      <c r="B67" s="106"/>
      <c r="C67" s="107"/>
      <c r="D67" s="107"/>
      <c r="E67" s="107"/>
      <c r="F67" s="107"/>
      <c r="G67" s="107"/>
      <c r="H67" s="108"/>
      <c r="I67" s="90"/>
      <c r="J67" s="90"/>
    </row>
    <row r="68" spans="1:12">
      <c r="A68" s="7" t="s">
        <v>67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8" customHeight="1">
      <c r="A69" s="109" t="s">
        <v>68</v>
      </c>
      <c r="B69" s="109"/>
      <c r="C69" s="109"/>
      <c r="D69" s="109"/>
      <c r="E69" s="109"/>
      <c r="F69" s="109"/>
      <c r="G69" s="109"/>
      <c r="H69" s="109"/>
      <c r="I69" s="110"/>
      <c r="J69" s="110"/>
    </row>
    <row r="70" spans="1:12" ht="12.2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</row>
    <row r="71" spans="1:12" ht="15.75">
      <c r="A71" s="24" t="s">
        <v>69</v>
      </c>
      <c r="B71" s="24"/>
      <c r="C71" s="24"/>
      <c r="D71" s="24"/>
      <c r="E71" s="24"/>
      <c r="F71" s="24"/>
      <c r="G71" s="24"/>
      <c r="H71" s="24"/>
      <c r="I71" s="25"/>
      <c r="J71" s="25"/>
    </row>
    <row r="72" spans="1:12" ht="15.75">
      <c r="A72" s="111"/>
      <c r="B72" s="111"/>
      <c r="C72" s="111"/>
      <c r="D72" s="111"/>
      <c r="E72" s="111"/>
      <c r="F72" s="111"/>
      <c r="G72" s="111"/>
      <c r="H72" s="94" t="s">
        <v>70</v>
      </c>
      <c r="J72" s="111"/>
    </row>
    <row r="73" spans="1:12" ht="15.75">
      <c r="A73" s="112" t="s">
        <v>71</v>
      </c>
      <c r="B73" s="112"/>
      <c r="C73" s="112"/>
      <c r="D73" s="112"/>
      <c r="E73" s="112"/>
      <c r="F73" s="112"/>
      <c r="G73" s="113"/>
      <c r="H73" s="114">
        <f>SUM(H81:H92)+H75+H80</f>
        <v>3085110.0540912743</v>
      </c>
      <c r="I73" s="115"/>
      <c r="J73" s="115"/>
    </row>
    <row r="74" spans="1:12" ht="15">
      <c r="A74" s="116" t="s">
        <v>72</v>
      </c>
      <c r="B74" s="117" t="s">
        <v>73</v>
      </c>
      <c r="C74" s="118"/>
      <c r="D74" s="118"/>
      <c r="E74" s="118"/>
      <c r="F74" s="118"/>
      <c r="G74" s="119"/>
      <c r="H74" s="120" t="s">
        <v>74</v>
      </c>
      <c r="I74" s="121"/>
    </row>
    <row r="75" spans="1:12" ht="15.75">
      <c r="A75" s="122" t="s">
        <v>75</v>
      </c>
      <c r="B75" s="76" t="s">
        <v>76</v>
      </c>
      <c r="C75" s="74"/>
      <c r="D75" s="74"/>
      <c r="E75" s="74"/>
      <c r="F75" s="74"/>
      <c r="G75" s="74"/>
      <c r="H75" s="123">
        <v>138518.999317715</v>
      </c>
      <c r="I75" s="26"/>
      <c r="K75" s="124">
        <f>[1]Основное!$C$14*[1]Основное!K35</f>
        <v>0</v>
      </c>
    </row>
    <row r="76" spans="1:12" ht="15">
      <c r="A76" s="122"/>
      <c r="B76" s="76" t="s">
        <v>77</v>
      </c>
      <c r="C76" s="74"/>
      <c r="D76" s="74"/>
      <c r="E76" s="74"/>
      <c r="F76" s="74"/>
      <c r="G76" s="74"/>
      <c r="H76" s="105">
        <v>6243</v>
      </c>
      <c r="I76" s="26"/>
    </row>
    <row r="77" spans="1:12" ht="15">
      <c r="A77" s="122"/>
      <c r="B77" s="76" t="s">
        <v>78</v>
      </c>
      <c r="C77" s="74"/>
      <c r="D77" s="74"/>
      <c r="E77" s="74"/>
      <c r="F77" s="74"/>
      <c r="G77" s="74"/>
      <c r="H77" s="105">
        <v>27746</v>
      </c>
      <c r="I77" s="26"/>
    </row>
    <row r="78" spans="1:12" ht="15">
      <c r="A78" s="122"/>
      <c r="B78" s="76" t="s">
        <v>79</v>
      </c>
      <c r="C78" s="74"/>
      <c r="D78" s="74"/>
      <c r="E78" s="74"/>
      <c r="F78" s="74"/>
      <c r="G78" s="74"/>
      <c r="H78" s="105">
        <v>24214</v>
      </c>
      <c r="I78" s="26"/>
    </row>
    <row r="79" spans="1:12" ht="47.25" customHeight="1">
      <c r="A79" s="122"/>
      <c r="B79" s="125" t="s">
        <v>80</v>
      </c>
      <c r="C79" s="126"/>
      <c r="D79" s="126"/>
      <c r="E79" s="126"/>
      <c r="F79" s="126"/>
      <c r="G79" s="126"/>
      <c r="H79" s="105">
        <v>80315.999317715017</v>
      </c>
      <c r="I79" s="26"/>
    </row>
    <row r="80" spans="1:12" ht="15">
      <c r="A80" s="122" t="s">
        <v>81</v>
      </c>
      <c r="B80" s="76" t="s">
        <v>82</v>
      </c>
      <c r="C80" s="74"/>
      <c r="D80" s="74"/>
      <c r="E80" s="74"/>
      <c r="F80" s="74"/>
      <c r="G80" s="74"/>
      <c r="H80" s="105">
        <v>213322</v>
      </c>
      <c r="I80" s="26"/>
    </row>
    <row r="81" spans="1:10" ht="15">
      <c r="A81" s="122" t="s">
        <v>83</v>
      </c>
      <c r="B81" s="76" t="s">
        <v>84</v>
      </c>
      <c r="C81" s="74"/>
      <c r="D81" s="74"/>
      <c r="E81" s="74"/>
      <c r="F81" s="74"/>
      <c r="G81" s="74"/>
      <c r="H81" s="105">
        <v>20006.945911277093</v>
      </c>
      <c r="I81" s="26"/>
    </row>
    <row r="82" spans="1:10" ht="15">
      <c r="A82" s="122" t="s">
        <v>85</v>
      </c>
      <c r="B82" s="76" t="s">
        <v>86</v>
      </c>
      <c r="C82" s="74"/>
      <c r="D82" s="74"/>
      <c r="E82" s="74"/>
      <c r="F82" s="74"/>
      <c r="G82" s="74"/>
      <c r="H82" s="105">
        <v>130402.52672695302</v>
      </c>
      <c r="I82" s="26"/>
    </row>
    <row r="83" spans="1:10" ht="15">
      <c r="A83" s="122" t="s">
        <v>87</v>
      </c>
      <c r="B83" s="76" t="s">
        <v>88</v>
      </c>
      <c r="C83" s="74"/>
      <c r="D83" s="74"/>
      <c r="E83" s="74"/>
      <c r="F83" s="74"/>
      <c r="G83" s="74"/>
      <c r="H83" s="105">
        <v>21134.47179627126</v>
      </c>
      <c r="I83" s="26"/>
    </row>
    <row r="84" spans="1:10" ht="15">
      <c r="A84" s="122" t="s">
        <v>89</v>
      </c>
      <c r="B84" s="76" t="s">
        <v>90</v>
      </c>
      <c r="C84" s="74"/>
      <c r="D84" s="74"/>
      <c r="E84" s="74"/>
      <c r="F84" s="74"/>
      <c r="G84" s="74"/>
      <c r="H84" s="105">
        <v>193732.74690007314</v>
      </c>
      <c r="I84" s="26"/>
    </row>
    <row r="85" spans="1:10" ht="15">
      <c r="A85" s="122" t="s">
        <v>91</v>
      </c>
      <c r="B85" s="76" t="s">
        <v>92</v>
      </c>
      <c r="C85" s="74"/>
      <c r="D85" s="74"/>
      <c r="E85" s="74"/>
      <c r="F85" s="74"/>
      <c r="G85" s="74"/>
      <c r="H85" s="105">
        <v>503258.8793839672</v>
      </c>
      <c r="I85" s="26"/>
    </row>
    <row r="86" spans="1:10" ht="15">
      <c r="A86" s="122" t="s">
        <v>93</v>
      </c>
      <c r="B86" s="76" t="s">
        <v>94</v>
      </c>
      <c r="C86" s="74"/>
      <c r="D86" s="74"/>
      <c r="E86" s="74"/>
      <c r="F86" s="74"/>
      <c r="G86" s="74"/>
      <c r="H86" s="105">
        <v>46059.518756464531</v>
      </c>
      <c r="I86" s="26"/>
    </row>
    <row r="87" spans="1:10" ht="15">
      <c r="A87" s="122" t="s">
        <v>95</v>
      </c>
      <c r="B87" s="76" t="s">
        <v>96</v>
      </c>
      <c r="C87" s="74"/>
      <c r="D87" s="74"/>
      <c r="E87" s="74"/>
      <c r="F87" s="74"/>
      <c r="G87" s="74"/>
      <c r="H87" s="105">
        <v>50949.957043013135</v>
      </c>
      <c r="I87" s="26"/>
    </row>
    <row r="88" spans="1:10" ht="15">
      <c r="A88" s="122" t="s">
        <v>97</v>
      </c>
      <c r="B88" s="76" t="s">
        <v>98</v>
      </c>
      <c r="C88" s="74"/>
      <c r="D88" s="74"/>
      <c r="E88" s="74"/>
      <c r="F88" s="74"/>
      <c r="G88" s="74"/>
      <c r="H88" s="105">
        <v>29615.606003886103</v>
      </c>
      <c r="I88" s="26"/>
    </row>
    <row r="89" spans="1:10" ht="15">
      <c r="A89" s="122" t="s">
        <v>99</v>
      </c>
      <c r="B89" s="76" t="s">
        <v>100</v>
      </c>
      <c r="C89" s="74"/>
      <c r="D89" s="74"/>
      <c r="E89" s="74"/>
      <c r="F89" s="74"/>
      <c r="G89" s="74"/>
      <c r="H89" s="105">
        <v>1257981.9766190876</v>
      </c>
      <c r="I89" s="26"/>
    </row>
    <row r="90" spans="1:10" ht="15">
      <c r="A90" s="122" t="s">
        <v>101</v>
      </c>
      <c r="B90" s="76" t="s">
        <v>102</v>
      </c>
      <c r="C90" s="74"/>
      <c r="D90" s="74"/>
      <c r="E90" s="74"/>
      <c r="F90" s="74"/>
      <c r="G90" s="74"/>
      <c r="H90" s="105">
        <v>379910.55693896441</v>
      </c>
      <c r="I90" s="26"/>
    </row>
    <row r="91" spans="1:10" ht="15">
      <c r="A91" s="122" t="s">
        <v>103</v>
      </c>
      <c r="B91" s="76" t="s">
        <v>104</v>
      </c>
      <c r="C91" s="74"/>
      <c r="D91" s="74"/>
      <c r="E91" s="74"/>
      <c r="F91" s="74"/>
      <c r="G91" s="74"/>
      <c r="H91" s="105">
        <v>35159.420770904442</v>
      </c>
      <c r="I91" s="26"/>
    </row>
    <row r="92" spans="1:10" ht="15">
      <c r="A92" s="122" t="s">
        <v>105</v>
      </c>
      <c r="B92" s="76" t="s">
        <v>106</v>
      </c>
      <c r="C92" s="74"/>
      <c r="D92" s="74"/>
      <c r="E92" s="74"/>
      <c r="F92" s="74"/>
      <c r="G92" s="74"/>
      <c r="H92" s="105">
        <v>65056.447922697145</v>
      </c>
      <c r="I92" s="26"/>
    </row>
    <row r="93" spans="1:10" ht="13.7" customHeight="1">
      <c r="A93" s="127"/>
      <c r="B93" s="127"/>
      <c r="C93" s="127"/>
      <c r="D93" s="127"/>
      <c r="E93" s="127"/>
      <c r="F93" s="127"/>
      <c r="G93" s="127"/>
      <c r="H93" s="128"/>
      <c r="I93" s="129"/>
      <c r="J93" s="129"/>
    </row>
    <row r="94" spans="1:10" s="60" customFormat="1" ht="26.45" customHeight="1">
      <c r="A94" s="130" t="s">
        <v>107</v>
      </c>
      <c r="B94" s="130"/>
      <c r="C94" s="130"/>
      <c r="D94" s="130"/>
      <c r="E94" s="130"/>
      <c r="F94" s="130"/>
      <c r="G94" s="130"/>
      <c r="H94" s="130"/>
      <c r="I94" s="131"/>
      <c r="J94" s="131"/>
    </row>
    <row r="95" spans="1:10" s="60" customFormat="1">
      <c r="A95" s="132"/>
      <c r="B95" s="133"/>
      <c r="C95" s="133"/>
      <c r="D95" s="133"/>
      <c r="E95" s="133"/>
      <c r="F95" s="133"/>
      <c r="G95" s="133"/>
      <c r="H95" s="133"/>
      <c r="I95" s="134"/>
      <c r="J95" s="134"/>
    </row>
    <row r="96" spans="1:10" s="60" customFormat="1" ht="12.75" customHeight="1">
      <c r="A96" s="135" t="s">
        <v>108</v>
      </c>
      <c r="B96" s="135"/>
      <c r="C96" s="135"/>
      <c r="D96" s="135"/>
      <c r="E96" s="135"/>
      <c r="F96" s="135"/>
      <c r="G96" s="135"/>
      <c r="I96" s="132"/>
      <c r="J96" s="132"/>
    </row>
    <row r="97" spans="1:16" s="60" customFormat="1" ht="15">
      <c r="A97" s="121"/>
      <c r="B97" s="121"/>
      <c r="C97" s="121"/>
      <c r="D97" s="121"/>
      <c r="F97" s="136"/>
      <c r="G97" s="137" t="s">
        <v>109</v>
      </c>
      <c r="H97" s="134"/>
      <c r="I97" s="134"/>
      <c r="J97" s="134"/>
    </row>
    <row r="98" spans="1:16" s="60" customFormat="1" ht="34.5" customHeight="1">
      <c r="A98" s="138" t="s">
        <v>110</v>
      </c>
      <c r="B98" s="139" t="s">
        <v>111</v>
      </c>
      <c r="C98" s="139" t="s">
        <v>112</v>
      </c>
      <c r="D98" s="140" t="s">
        <v>113</v>
      </c>
      <c r="E98" s="141" t="s">
        <v>114</v>
      </c>
      <c r="F98" s="141" t="s">
        <v>115</v>
      </c>
      <c r="G98" s="142" t="s">
        <v>116</v>
      </c>
      <c r="H98" s="143"/>
      <c r="I98" s="144"/>
      <c r="J98" s="136"/>
      <c r="K98" s="134"/>
      <c r="L98" s="134"/>
      <c r="M98" s="134"/>
    </row>
    <row r="99" spans="1:16" s="60" customFormat="1" ht="15">
      <c r="A99" s="145">
        <v>4105.68</v>
      </c>
      <c r="B99" s="145">
        <v>17280</v>
      </c>
      <c r="C99" s="145">
        <v>17280</v>
      </c>
      <c r="D99" s="146">
        <v>18000</v>
      </c>
      <c r="E99" s="146">
        <v>20400</v>
      </c>
      <c r="F99" s="146">
        <v>12000</v>
      </c>
      <c r="G99" s="146">
        <f>SUM(A99:F99)</f>
        <v>89065.68</v>
      </c>
      <c r="H99" s="147"/>
      <c r="I99" s="148"/>
      <c r="J99" s="134"/>
      <c r="K99" s="134"/>
    </row>
    <row r="100" spans="1:16" s="60" customFormat="1" ht="15">
      <c r="A100" s="149"/>
      <c r="B100" s="149"/>
      <c r="C100" s="150"/>
      <c r="D100" s="150"/>
      <c r="E100" s="150"/>
      <c r="F100" s="150"/>
      <c r="G100" s="136"/>
      <c r="H100" s="134"/>
      <c r="I100" s="134"/>
      <c r="J100" s="134"/>
    </row>
    <row r="101" spans="1:16" s="60" customFormat="1" ht="93.75" customHeight="1">
      <c r="A101" s="151" t="s">
        <v>117</v>
      </c>
      <c r="B101" s="151"/>
      <c r="C101" s="151"/>
      <c r="D101" s="151"/>
      <c r="E101" s="151"/>
      <c r="F101" s="151"/>
      <c r="G101" s="151"/>
      <c r="H101" s="151"/>
      <c r="I101" s="152"/>
      <c r="J101" s="152"/>
      <c r="K101" s="152"/>
      <c r="L101" s="152"/>
      <c r="M101" s="152"/>
    </row>
    <row r="102" spans="1:16" ht="66.75" customHeight="1">
      <c r="A102" s="153" t="s">
        <v>118</v>
      </c>
      <c r="B102" s="153"/>
      <c r="C102" s="153"/>
      <c r="D102" s="153"/>
      <c r="E102" s="153"/>
      <c r="F102" s="153"/>
      <c r="G102" s="153"/>
      <c r="H102" s="153"/>
      <c r="I102" s="154"/>
      <c r="J102" s="154"/>
      <c r="K102" s="154"/>
      <c r="L102" s="154"/>
      <c r="M102" s="154"/>
      <c r="N102" s="154"/>
      <c r="O102" s="154"/>
      <c r="P102" s="154"/>
    </row>
    <row r="103" spans="1:16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</row>
    <row r="104" spans="1:16" ht="15">
      <c r="A104" s="156" t="s">
        <v>119</v>
      </c>
      <c r="B104" s="156"/>
      <c r="C104" s="156"/>
      <c r="D104" s="156"/>
      <c r="E104" s="156"/>
      <c r="F104" s="156"/>
      <c r="G104" s="156"/>
      <c r="H104" s="156"/>
      <c r="I104" s="157"/>
      <c r="J104" s="157"/>
      <c r="K104" s="158"/>
      <c r="L104" s="158"/>
      <c r="M104" s="158"/>
      <c r="N104" s="158"/>
      <c r="O104" s="158"/>
      <c r="P104" s="158"/>
    </row>
    <row r="105" spans="1:16" ht="15">
      <c r="A105" s="156" t="s">
        <v>120</v>
      </c>
      <c r="B105" s="156"/>
      <c r="C105" s="156"/>
      <c r="D105" s="156"/>
      <c r="E105" s="156"/>
      <c r="F105" s="156"/>
      <c r="G105" s="156"/>
      <c r="H105" s="156"/>
      <c r="I105" s="157"/>
      <c r="J105" s="157"/>
      <c r="K105" s="158"/>
      <c r="L105" s="158"/>
      <c r="M105" s="158"/>
      <c r="N105" s="158"/>
      <c r="O105" s="158"/>
      <c r="P105" s="158"/>
    </row>
    <row r="106" spans="1:16" ht="14.25">
      <c r="A106" s="159" t="s">
        <v>121</v>
      </c>
      <c r="B106" s="159"/>
      <c r="C106" s="159"/>
      <c r="D106" s="159"/>
      <c r="E106" s="159"/>
      <c r="F106" s="159"/>
      <c r="G106" s="159"/>
      <c r="H106" s="159"/>
      <c r="I106" s="160"/>
      <c r="J106" s="160"/>
      <c r="K106" s="160"/>
      <c r="L106" s="160"/>
      <c r="M106" s="160"/>
      <c r="N106" s="160"/>
      <c r="O106" s="160"/>
      <c r="P106" s="160"/>
    </row>
    <row r="107" spans="1:16" ht="15">
      <c r="A107" s="161" t="s">
        <v>122</v>
      </c>
      <c r="B107" s="161"/>
      <c r="C107" s="161"/>
      <c r="D107" s="161"/>
      <c r="E107" s="161"/>
      <c r="F107" s="161"/>
      <c r="G107" s="161"/>
      <c r="H107" s="161"/>
      <c r="I107" s="162"/>
      <c r="J107" s="162"/>
      <c r="K107" s="163"/>
      <c r="L107" s="163"/>
      <c r="M107" s="163"/>
      <c r="N107" s="163"/>
      <c r="O107" s="163"/>
      <c r="P107" s="163"/>
    </row>
    <row r="108" spans="1:16" ht="15">
      <c r="A108" s="164" t="s">
        <v>123</v>
      </c>
      <c r="B108" s="164"/>
      <c r="C108" s="164"/>
      <c r="D108" s="164"/>
      <c r="E108" s="164"/>
      <c r="F108" s="164"/>
      <c r="G108" s="164"/>
      <c r="H108" s="164"/>
      <c r="I108" s="165"/>
      <c r="J108" s="165"/>
      <c r="K108" s="166"/>
      <c r="L108" s="166"/>
      <c r="M108" s="166"/>
      <c r="N108" s="166"/>
      <c r="O108" s="166"/>
      <c r="P108" s="166"/>
    </row>
  </sheetData>
  <mergeCells count="51">
    <mergeCell ref="A106:H106"/>
    <mergeCell ref="A107:H107"/>
    <mergeCell ref="A108:H108"/>
    <mergeCell ref="B95:H95"/>
    <mergeCell ref="A96:G96"/>
    <mergeCell ref="A101:H101"/>
    <mergeCell ref="A102:H102"/>
    <mergeCell ref="A104:H104"/>
    <mergeCell ref="A105:H105"/>
    <mergeCell ref="A69:H69"/>
    <mergeCell ref="A71:H71"/>
    <mergeCell ref="A73:G73"/>
    <mergeCell ref="B74:G74"/>
    <mergeCell ref="B79:G79"/>
    <mergeCell ref="A94:H94"/>
    <mergeCell ref="A57:H57"/>
    <mergeCell ref="A59:B59"/>
    <mergeCell ref="C59:G59"/>
    <mergeCell ref="A60:B66"/>
    <mergeCell ref="C60:G60"/>
    <mergeCell ref="C61:G61"/>
    <mergeCell ref="C62:G62"/>
    <mergeCell ref="C64:G64"/>
    <mergeCell ref="C65:G65"/>
    <mergeCell ref="C66:G66"/>
    <mergeCell ref="A35:B35"/>
    <mergeCell ref="C35:G35"/>
    <mergeCell ref="A36:B53"/>
    <mergeCell ref="C45:G45"/>
    <mergeCell ref="C50:G50"/>
    <mergeCell ref="A55:H55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M15:X15"/>
    <mergeCell ref="A17:H17"/>
  </mergeCells>
  <hyperlinks>
    <hyperlink ref="B74" r:id="rId1" display="blgorod@rambler.ru,"/>
    <hyperlink ref="B73" r:id="rId2" display="blgorod@rambler.ru,"/>
    <hyperlink ref="A10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2" orientation="portrait" verticalDpi="360" r:id="rId4"/>
  <headerFooter alignWithMargins="0"/>
  <rowBreaks count="1" manualBreakCount="1"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4</vt:lpstr>
      <vt:lpstr>Лист1</vt:lpstr>
      <vt:lpstr>'Садовая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2020-04-06T12:25:52Z</dcterms:modified>
</cp:coreProperties>
</file>