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F86" i="3"/>
  <c r="H79"/>
  <c r="H78"/>
  <c r="H77"/>
  <c r="H76"/>
  <c r="H75"/>
  <c r="H74"/>
  <c r="H73"/>
  <c r="H72"/>
  <c r="H71"/>
  <c r="H70"/>
  <c r="H69"/>
  <c r="H68"/>
  <c r="H67"/>
  <c r="H66"/>
  <c r="H64"/>
  <c r="H63"/>
  <c r="K62"/>
  <c r="H62"/>
  <c r="H60"/>
  <c r="H52"/>
  <c r="H51"/>
  <c r="H44"/>
  <c r="H41"/>
  <c r="H40"/>
  <c r="H39"/>
  <c r="H37"/>
  <c r="H36"/>
  <c r="H42"/>
  <c r="G24"/>
  <c r="H24"/>
  <c r="F24"/>
</calcChain>
</file>

<file path=xl/sharedStrings.xml><?xml version="1.0" encoding="utf-8"?>
<sst xmlns="http://schemas.openxmlformats.org/spreadsheetml/2006/main" count="119" uniqueCount="115">
  <si>
    <t>Отчет ООО "Аргумент"</t>
  </si>
  <si>
    <t xml:space="preserve">за период: 2020 г.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</si>
  <si>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</si>
  <si>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</si>
  <si>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</si>
  <si>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</si>
  <si>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</si>
  <si>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11,32 руб/м²</t>
  </si>
  <si>
    <t xml:space="preserve"> - текущий ремонт </t>
  </si>
  <si>
    <t>1,72 руб/м²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</si>
  <si>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</si>
  <si>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</si>
  <si>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</si>
  <si>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</si>
  <si>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</si>
  <si>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</si>
  <si>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</si>
  <si>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</si>
  <si>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</si>
  <si>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</si>
  <si>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</si>
  <si>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</si>
  <si>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</si>
  <si>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</si>
  <si>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</si>
  <si>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</si>
  <si>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</si>
  <si>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</si>
  <si>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</si>
  <si>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</si>
  <si>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</si>
  <si>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</si>
  <si>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</si>
  <si>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</si>
  <si>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</si>
  <si>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</si>
  <si>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</si>
  <si>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</si>
  <si>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</si>
  <si>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</si>
  <si>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</si>
  <si>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</si>
  <si>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</si>
  <si>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</si>
  <si>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</si>
  <si>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</si>
  <si>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</si>
  <si>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</si>
  <si>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</si>
  <si>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</si>
  <si>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</si>
  <si>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</si>
  <si>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</si>
  <si>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</si>
  <si>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</si>
  <si>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</si>
  <si>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</si>
  <si>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</si>
  <si>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</si>
  <si>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</si>
  <si>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</si>
  <si>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</si>
  <si>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</si>
  <si>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</si>
  <si>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</si>
  <si>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</si>
  <si>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</si>
  <si>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</si>
  <si>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</si>
  <si>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</si>
  <si>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</si>
  <si>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</si>
  <si>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</si>
  <si>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</si>
  <si>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</si>
  <si>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</si>
  <si>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ООО "Империал"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</si>
  <si>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</si>
  <si>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</si>
  <si>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</si>
  <si>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 xml:space="preserve">Рентабельность 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</si>
  <si>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</si>
  <si>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</si>
  <si>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t>Установка видеонаблюдения на детскую площадку</t>
  </si>
  <si>
    <t>Перечень выполненных работ по программе энергосбержения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</si>
  <si>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</si>
  <si>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Вымпел-Коммуникации</t>
  </si>
  <si>
    <t xml:space="preserve"> об исполнении договора управления жилым домом №11 по ул.Набережная.</t>
  </si>
  <si>
    <t xml:space="preserve">Адрес дома - Набережная 11 </t>
  </si>
  <si>
    <t>Общая площадь дома -9015,50 кв. м</t>
  </si>
  <si>
    <t>Общая площадь квартир -7333,40 кв.м.</t>
  </si>
  <si>
    <t>Количество подъездов - 4</t>
  </si>
  <si>
    <t>Количество квартир - 144</t>
  </si>
  <si>
    <t>Площадь подъезда - 880 кв. м</t>
  </si>
  <si>
    <t>Площадь подвала - 977,1 кв. м</t>
  </si>
  <si>
    <t>Площадь кровли - 1090,4 кв. м</t>
  </si>
  <si>
    <t>Площадь газона - 270 кв. м</t>
  </si>
  <si>
    <t>В таблице №1 приведено движение денежных средств по статье содержание и текущий ремонт  по лицевому счету дома №11 по ул.Набережная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</si>
  <si>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48907 руб.</t>
  </si>
  <si>
    <r>
      <t xml:space="preserve">Задолженность населения за жку на 31.12.2020г. составляет 35238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</si>
  <si>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ул.Набережная д.11</t>
  </si>
  <si>
    <t>Ремонт общестроительный (установка мусорн. Клапана, каркаса для информ. Доски, ремонт мусорной камеры)</t>
  </si>
  <si>
    <t>Уст-ка извещателей, светильников, авт. Выключателей, замена проводов</t>
  </si>
  <si>
    <t>Ремонт отмостки ИП Азизов</t>
  </si>
  <si>
    <t>Смена вентилей,сгонов у труб-дов, внутр. Трубопровода</t>
  </si>
  <si>
    <t>Установка скамеек, стальной ограды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</si>
  <si>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</si>
  <si>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№11 по ул.Набережная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</si>
  <si>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</si>
  <si>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Замена электрооборудования (эл.лампы, патроны, стартер, выключ.)</t>
  </si>
  <si>
    <t>Работы общестроительные (замки, уст-ка табличек, покраска, ремонт мус. камеры)</t>
  </si>
  <si>
    <t>Нормативная численность обслуживающего персонала  - 2,7 чел</t>
  </si>
  <si>
    <r>
      <t>ремонт общестроительный, видеонаблюдение</t>
    </r>
    <r>
      <rPr>
        <sz val="10"/>
        <color indexed="8"/>
        <rFont val="Arial"/>
        <family val="2"/>
        <charset val="204"/>
      </rPr>
      <t xml:space="preserve"> </t>
    </r>
  </si>
  <si>
    <t>Аренда  помещений под ЖЭУ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</si>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</sst>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5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 applyAlignment="1">
      <alignment wrapText="1"/>
    </xf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0" fillId="2" borderId="0" xfId="2" applyFont="1" applyFill="1">
      <alignment horizontal="left"/>
    </xf>
    <xf numFmtId="0" fontId="12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21" fillId="2" borderId="2" xfId="2" applyFont="1" applyFill="1" applyBorder="1" applyAlignment="1"/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0" fontId="21" fillId="2" borderId="0" xfId="2" applyFont="1" applyFill="1" applyBorder="1" applyAlignment="1">
      <alignment horizontal="center" vertical="center" wrapText="1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33" fillId="2" borderId="0" xfId="0" applyFont="1" applyFill="1" applyAlignment="1"/>
    <xf numFmtId="0" fontId="6" fillId="3" borderId="0" xfId="2" applyFont="1" applyFill="1" applyAlignment="1">
      <alignment horizontal="left" wrapText="1"/>
    </xf>
    <xf numFmtId="0" fontId="5" fillId="2" borderId="0" xfId="2" applyFont="1" applyFill="1" applyBorder="1" applyAlignment="1">
      <alignment horizontal="left"/>
    </xf>
    <xf numFmtId="1" fontId="5" fillId="0" borderId="3" xfId="2" applyNumberFormat="1" applyFont="1" applyFill="1" applyBorder="1" applyAlignment="1"/>
    <xf numFmtId="0" fontId="5" fillId="2" borderId="3" xfId="0" applyFont="1" applyFill="1" applyBorder="1" applyAlignment="1">
      <alignment horizontal="center" wrapText="1"/>
    </xf>
    <xf numFmtId="0" fontId="19" fillId="2" borderId="0" xfId="2" applyFont="1" applyFill="1">
      <alignment horizontal="left"/>
    </xf>
    <xf numFmtId="2" fontId="5" fillId="2" borderId="5" xfId="2" applyNumberFormat="1" applyFont="1" applyFill="1" applyBorder="1" applyAlignment="1">
      <alignment vertical="center"/>
    </xf>
    <xf numFmtId="1" fontId="21" fillId="2" borderId="3" xfId="2" applyNumberFormat="1" applyFont="1" applyFill="1" applyBorder="1" applyAlignment="1">
      <alignment horizontal="right"/>
    </xf>
    <xf numFmtId="0" fontId="22" fillId="2" borderId="0" xfId="2" applyFont="1" applyFill="1" applyAlignment="1"/>
    <xf numFmtId="0" fontId="21" fillId="2" borderId="0" xfId="2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3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4" fillId="0" borderId="1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wrapText="1"/>
    </xf>
    <xf numFmtId="0" fontId="17" fillId="2" borderId="0" xfId="2" applyFont="1" applyFill="1">
      <alignment horizontal="left"/>
    </xf>
    <xf numFmtId="0" fontId="13" fillId="2" borderId="0" xfId="2" applyFont="1" applyFill="1" applyBorder="1" applyAlignment="1">
      <alignment horizontal="center"/>
    </xf>
    <xf numFmtId="0" fontId="21" fillId="2" borderId="3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2" fontId="4" fillId="2" borderId="7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right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5" fillId="2" borderId="0" xfId="2" applyFont="1" applyFill="1">
      <alignment horizontal="left"/>
    </xf>
    <xf numFmtId="0" fontId="15" fillId="2" borderId="0" xfId="2" applyFont="1" applyFill="1" applyBorder="1">
      <alignment horizontal="left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21" fillId="2" borderId="5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9">
          <cell r="C9">
            <v>7333.4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5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63" customWidth="1"/>
    <col min="2" max="2" width="12.5703125" style="63" customWidth="1"/>
    <col min="3" max="4" width="13.42578125" style="63" customWidth="1"/>
    <col min="5" max="5" width="15.42578125" style="63" customWidth="1"/>
    <col min="6" max="6" width="17.140625" style="63" customWidth="1"/>
    <col min="7" max="7" width="20.5703125" style="63" customWidth="1"/>
    <col min="8" max="8" width="14.140625" style="63" bestFit="1" customWidth="1"/>
    <col min="9" max="9" width="9.140625" style="63"/>
    <col min="10" max="10" width="5.85546875" style="63" customWidth="1"/>
    <col min="11" max="16384" width="9.140625" style="63"/>
  </cols>
  <sheetData>
    <row r="1" spans="1:19" ht="18">
      <c r="A1" s="148" t="s">
        <v>0</v>
      </c>
      <c r="B1" s="148"/>
      <c r="C1" s="148"/>
      <c r="D1" s="148"/>
      <c r="E1" s="148"/>
      <c r="F1" s="148"/>
      <c r="G1" s="148"/>
      <c r="H1" s="148"/>
      <c r="I1" s="62"/>
      <c r="J1" s="62"/>
      <c r="K1" s="62"/>
      <c r="L1" s="62"/>
      <c r="M1" s="62"/>
      <c r="N1" s="62"/>
      <c r="O1" s="62"/>
      <c r="P1" s="62"/>
    </row>
    <row r="2" spans="1:19" ht="18">
      <c r="A2" s="148" t="s">
        <v>87</v>
      </c>
      <c r="B2" s="148"/>
      <c r="C2" s="148"/>
      <c r="D2" s="148"/>
      <c r="E2" s="148"/>
      <c r="F2" s="148"/>
      <c r="G2" s="148"/>
      <c r="H2" s="148"/>
      <c r="I2" s="62"/>
      <c r="J2" s="62"/>
      <c r="K2" s="62"/>
      <c r="L2" s="62"/>
      <c r="M2" s="62"/>
      <c r="N2" s="62"/>
      <c r="O2" s="62"/>
      <c r="P2" s="62"/>
    </row>
    <row r="3" spans="1:19" ht="18">
      <c r="A3" s="149" t="s">
        <v>1</v>
      </c>
      <c r="B3" s="149"/>
      <c r="C3" s="149"/>
      <c r="D3" s="149"/>
      <c r="E3" s="149"/>
      <c r="F3" s="149"/>
      <c r="G3" s="149"/>
      <c r="H3" s="149"/>
      <c r="I3" s="1"/>
      <c r="J3" s="1"/>
      <c r="K3" s="1"/>
      <c r="L3" s="1"/>
      <c r="M3" s="1"/>
      <c r="N3" s="1"/>
      <c r="O3" s="1"/>
      <c r="P3" s="1"/>
    </row>
    <row r="4" spans="1:19" ht="18">
      <c r="A4" s="1"/>
      <c r="B4" s="1"/>
      <c r="C4" s="1"/>
      <c r="D4" s="1"/>
      <c r="E4" s="1"/>
      <c r="F4" s="1"/>
      <c r="G4" s="1"/>
      <c r="H4" s="1"/>
      <c r="I4" s="1"/>
      <c r="J4" s="1"/>
      <c r="K4" s="64"/>
      <c r="L4" s="64"/>
      <c r="M4" s="64"/>
      <c r="N4" s="64"/>
      <c r="O4" s="64"/>
      <c r="P4" s="64"/>
    </row>
    <row r="5" spans="1:19" s="66" customFormat="1" ht="14.25" customHeight="1">
      <c r="A5" s="2" t="s">
        <v>88</v>
      </c>
      <c r="B5" s="2"/>
      <c r="C5" s="2"/>
      <c r="D5" s="2"/>
      <c r="E5" s="150" t="s">
        <v>2</v>
      </c>
      <c r="F5" s="150"/>
      <c r="G5" s="150"/>
      <c r="H5" s="150"/>
      <c r="I5" s="65"/>
      <c r="J5" s="65"/>
      <c r="N5" s="29"/>
      <c r="O5" s="29"/>
      <c r="P5" s="29"/>
      <c r="Q5" s="29"/>
      <c r="R5" s="29"/>
      <c r="S5" s="29"/>
    </row>
    <row r="6" spans="1:19" s="66" customFormat="1" ht="14.25">
      <c r="A6" s="2" t="s">
        <v>3</v>
      </c>
      <c r="B6" s="2"/>
      <c r="C6" s="2"/>
      <c r="D6" s="2"/>
      <c r="E6" s="150"/>
      <c r="F6" s="150"/>
      <c r="G6" s="150"/>
      <c r="H6" s="150"/>
      <c r="I6" s="65"/>
      <c r="J6" s="65"/>
      <c r="N6" s="29"/>
      <c r="O6" s="29"/>
      <c r="P6" s="29"/>
      <c r="Q6" s="29"/>
      <c r="R6" s="29"/>
      <c r="S6" s="29"/>
    </row>
    <row r="7" spans="1:19" s="66" customFormat="1" ht="27" customHeight="1">
      <c r="A7" s="2" t="s">
        <v>89</v>
      </c>
      <c r="B7" s="2"/>
      <c r="C7" s="2"/>
      <c r="D7" s="2"/>
      <c r="E7" s="150"/>
      <c r="F7" s="150"/>
      <c r="G7" s="150"/>
      <c r="H7" s="150"/>
      <c r="I7" s="65"/>
      <c r="J7" s="65"/>
      <c r="N7" s="29"/>
      <c r="O7" s="29"/>
      <c r="P7" s="29"/>
      <c r="Q7" s="29"/>
      <c r="R7" s="29"/>
      <c r="S7" s="29"/>
    </row>
    <row r="8" spans="1:19" s="66" customFormat="1" ht="14.25">
      <c r="A8" s="2" t="s">
        <v>90</v>
      </c>
      <c r="B8" s="2"/>
      <c r="C8" s="2"/>
      <c r="D8" s="2"/>
      <c r="E8" s="3"/>
      <c r="F8" s="3"/>
      <c r="G8" s="3"/>
      <c r="H8" s="3"/>
      <c r="I8" s="60"/>
      <c r="J8" s="60"/>
      <c r="N8" s="29"/>
      <c r="O8" s="29"/>
      <c r="P8" s="29"/>
      <c r="Q8" s="29"/>
      <c r="R8" s="29"/>
      <c r="S8" s="29"/>
    </row>
    <row r="9" spans="1:19" s="66" customFormat="1" ht="14.25">
      <c r="A9" s="2" t="s">
        <v>4</v>
      </c>
      <c r="B9" s="2"/>
      <c r="C9" s="2"/>
      <c r="D9" s="2"/>
      <c r="E9" s="90" t="s">
        <v>5</v>
      </c>
      <c r="F9" s="3"/>
      <c r="G9" s="3"/>
      <c r="H9" s="3"/>
      <c r="I9" s="65"/>
      <c r="J9" s="65"/>
      <c r="N9" s="29"/>
      <c r="O9" s="29"/>
      <c r="P9" s="29"/>
      <c r="Q9" s="29"/>
      <c r="R9" s="29"/>
      <c r="S9" s="29"/>
    </row>
    <row r="10" spans="1:19" s="66" customFormat="1" ht="14.25">
      <c r="A10" s="2" t="s">
        <v>91</v>
      </c>
      <c r="B10" s="2"/>
      <c r="C10" s="2"/>
      <c r="D10" s="2"/>
      <c r="E10" s="4"/>
      <c r="F10" s="90"/>
      <c r="G10" s="90"/>
      <c r="H10" s="90"/>
      <c r="I10" s="60"/>
      <c r="J10" s="60"/>
      <c r="N10" s="29"/>
      <c r="O10" s="29"/>
      <c r="P10" s="29"/>
      <c r="Q10" s="29"/>
      <c r="R10" s="29"/>
      <c r="S10" s="29"/>
    </row>
    <row r="11" spans="1:19" s="66" customFormat="1" ht="14.25">
      <c r="A11" s="2" t="s">
        <v>92</v>
      </c>
      <c r="B11" s="2"/>
      <c r="C11" s="2"/>
      <c r="D11" s="2"/>
      <c r="E11" s="5" t="s">
        <v>6</v>
      </c>
      <c r="F11" s="5"/>
      <c r="G11" s="5" t="s">
        <v>7</v>
      </c>
      <c r="H11" s="4"/>
      <c r="I11" s="2"/>
      <c r="J11" s="2"/>
      <c r="N11" s="29"/>
      <c r="O11" s="29"/>
      <c r="P11" s="29"/>
      <c r="Q11" s="29"/>
      <c r="R11" s="29"/>
      <c r="S11" s="29"/>
    </row>
    <row r="12" spans="1:19" s="66" customFormat="1" ht="14.25">
      <c r="A12" s="2" t="s">
        <v>93</v>
      </c>
      <c r="B12" s="2"/>
      <c r="C12" s="2"/>
      <c r="D12" s="2"/>
      <c r="E12" s="5" t="s">
        <v>8</v>
      </c>
      <c r="F12" s="5"/>
      <c r="G12" s="5" t="s">
        <v>9</v>
      </c>
      <c r="H12" s="4"/>
      <c r="I12" s="2"/>
      <c r="J12" s="2"/>
      <c r="N12" s="29"/>
      <c r="O12" s="29"/>
      <c r="P12" s="29"/>
      <c r="Q12" s="29"/>
      <c r="R12" s="29"/>
      <c r="S12" s="29"/>
    </row>
    <row r="13" spans="1:19" s="66" customFormat="1" ht="14.25">
      <c r="A13" s="2" t="s">
        <v>94</v>
      </c>
      <c r="B13" s="2"/>
      <c r="C13" s="2"/>
      <c r="D13" s="2"/>
      <c r="E13" s="5" t="s">
        <v>10</v>
      </c>
      <c r="F13" s="5"/>
      <c r="G13" s="5" t="s">
        <v>11</v>
      </c>
      <c r="H13" s="4"/>
      <c r="I13" s="2"/>
      <c r="J13" s="2"/>
      <c r="N13" s="29"/>
      <c r="O13" s="29"/>
      <c r="P13" s="29"/>
      <c r="Q13" s="29"/>
      <c r="R13" s="29"/>
      <c r="S13" s="29"/>
    </row>
    <row r="14" spans="1:19" s="66" customFormat="1" ht="14.25">
      <c r="A14" s="2" t="s">
        <v>95</v>
      </c>
      <c r="B14" s="2"/>
      <c r="C14" s="2"/>
      <c r="D14" s="2"/>
      <c r="E14" s="5"/>
      <c r="F14" s="5"/>
      <c r="G14" s="5"/>
      <c r="H14" s="4"/>
      <c r="I14" s="2"/>
      <c r="J14" s="2"/>
      <c r="N14" s="29"/>
      <c r="O14" s="29"/>
      <c r="P14" s="29"/>
      <c r="Q14" s="29"/>
      <c r="R14" s="29"/>
      <c r="S14" s="29"/>
    </row>
    <row r="15" spans="1:19" s="66" customFormat="1" ht="14.25">
      <c r="A15" s="2" t="s">
        <v>96</v>
      </c>
      <c r="B15" s="2"/>
      <c r="C15" s="2"/>
      <c r="D15" s="2"/>
      <c r="E15" s="5"/>
      <c r="F15" s="5"/>
      <c r="G15" s="5"/>
      <c r="H15" s="4"/>
      <c r="I15" s="2"/>
      <c r="J15" s="2"/>
      <c r="N15" s="29"/>
      <c r="O15" s="29"/>
      <c r="P15" s="29"/>
      <c r="Q15" s="29"/>
      <c r="R15" s="29"/>
      <c r="S15" s="29"/>
    </row>
    <row r="16" spans="1:19" ht="18.75">
      <c r="A16" s="6"/>
      <c r="B16" s="6"/>
      <c r="C16" s="6"/>
      <c r="D16" s="6"/>
      <c r="E16" s="6"/>
      <c r="F16" s="7"/>
      <c r="G16" s="7"/>
      <c r="H16" s="7"/>
      <c r="I16" s="7"/>
      <c r="J16" s="7"/>
      <c r="K16" s="67"/>
      <c r="L16" s="67"/>
      <c r="M16" s="67"/>
      <c r="N16" s="67"/>
      <c r="O16" s="67"/>
      <c r="P16" s="67"/>
    </row>
    <row r="17" spans="1:25" ht="30.2" customHeight="1">
      <c r="A17" s="118" t="s">
        <v>97</v>
      </c>
      <c r="B17" s="118"/>
      <c r="C17" s="118"/>
      <c r="D17" s="118"/>
      <c r="E17" s="118"/>
      <c r="F17" s="118"/>
      <c r="G17" s="118"/>
      <c r="H17" s="118"/>
      <c r="I17" s="65"/>
      <c r="J17" s="65"/>
      <c r="K17" s="68"/>
      <c r="L17" s="68"/>
      <c r="M17" s="68"/>
      <c r="N17" s="68"/>
      <c r="O17" s="68"/>
      <c r="P17" s="68"/>
    </row>
    <row r="18" spans="1:25" ht="15.75">
      <c r="A18" s="8"/>
      <c r="B18" s="8"/>
      <c r="C18" s="8"/>
      <c r="D18" s="8"/>
      <c r="E18" s="8"/>
      <c r="F18" s="8"/>
      <c r="G18" s="8"/>
      <c r="H18" s="8"/>
      <c r="I18" s="8"/>
      <c r="J18" s="8"/>
      <c r="K18" s="68"/>
      <c r="L18" s="68"/>
      <c r="M18" s="6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94"/>
    </row>
    <row r="19" spans="1:25" ht="15.75">
      <c r="A19" s="100" t="s">
        <v>12</v>
      </c>
      <c r="B19" s="100"/>
      <c r="C19" s="100"/>
      <c r="D19" s="100"/>
      <c r="E19" s="100"/>
      <c r="F19" s="100"/>
      <c r="G19" s="100"/>
      <c r="H19" s="100"/>
      <c r="I19" s="69"/>
      <c r="J19" s="69"/>
      <c r="K19" s="69"/>
      <c r="L19" s="69"/>
      <c r="M19" s="69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28"/>
    </row>
    <row r="20" spans="1:25" ht="15">
      <c r="A20" s="10"/>
      <c r="B20" s="130"/>
      <c r="C20" s="130"/>
      <c r="D20" s="130"/>
      <c r="E20" s="130"/>
      <c r="F20" s="130"/>
      <c r="G20" s="10"/>
      <c r="H20" s="11" t="s">
        <v>13</v>
      </c>
      <c r="I20" s="143"/>
      <c r="J20" s="143"/>
      <c r="K20" s="68"/>
      <c r="M20" s="68"/>
      <c r="N20" s="28"/>
      <c r="P20" s="29"/>
      <c r="Q20" s="29"/>
      <c r="R20" s="29"/>
      <c r="S20" s="29"/>
      <c r="T20" s="28"/>
      <c r="U20" s="28"/>
      <c r="V20" s="112"/>
      <c r="W20" s="112"/>
      <c r="X20" s="28"/>
      <c r="Y20" s="28"/>
    </row>
    <row r="21" spans="1:25" s="66" customFormat="1" ht="15" customHeight="1">
      <c r="A21" s="131" t="s">
        <v>14</v>
      </c>
      <c r="B21" s="132"/>
      <c r="C21" s="133"/>
      <c r="D21" s="140" t="s">
        <v>15</v>
      </c>
      <c r="E21" s="140" t="s">
        <v>16</v>
      </c>
      <c r="F21" s="140" t="s">
        <v>17</v>
      </c>
      <c r="G21" s="145" t="s">
        <v>18</v>
      </c>
      <c r="H21" s="145" t="s">
        <v>19</v>
      </c>
      <c r="I21" s="70"/>
    </row>
    <row r="22" spans="1:25" s="66" customFormat="1" ht="15" customHeight="1">
      <c r="A22" s="134"/>
      <c r="B22" s="135"/>
      <c r="C22" s="136"/>
      <c r="D22" s="141"/>
      <c r="E22" s="141"/>
      <c r="F22" s="141"/>
      <c r="G22" s="146"/>
      <c r="H22" s="146"/>
      <c r="I22" s="70"/>
    </row>
    <row r="23" spans="1:25" s="66" customFormat="1" ht="90" customHeight="1">
      <c r="A23" s="137"/>
      <c r="B23" s="138"/>
      <c r="C23" s="139"/>
      <c r="D23" s="142"/>
      <c r="E23" s="142"/>
      <c r="F23" s="142"/>
      <c r="G23" s="146"/>
      <c r="H23" s="146"/>
      <c r="I23" s="70"/>
    </row>
    <row r="24" spans="1:25" s="71" customFormat="1" ht="14.25">
      <c r="A24" s="12"/>
      <c r="B24" s="13"/>
      <c r="C24" s="95">
        <v>1400533</v>
      </c>
      <c r="D24" s="14">
        <v>1386036</v>
      </c>
      <c r="E24" s="14">
        <v>34318.559999999998</v>
      </c>
      <c r="F24" s="15">
        <f>D24-C24</f>
        <v>-14497</v>
      </c>
      <c r="G24" s="16">
        <f>H60</f>
        <v>1362673.8360179972</v>
      </c>
      <c r="H24" s="17">
        <f>D24+E24-G24</f>
        <v>57680.723982002819</v>
      </c>
      <c r="J24" s="72"/>
    </row>
    <row r="25" spans="1:25" s="71" customFormat="1" ht="53.1" customHeight="1">
      <c r="A25" s="125" t="s">
        <v>98</v>
      </c>
      <c r="B25" s="125"/>
      <c r="C25" s="125"/>
      <c r="D25" s="125"/>
      <c r="E25" s="125"/>
      <c r="F25" s="125"/>
      <c r="G25" s="125"/>
      <c r="H25" s="125"/>
      <c r="J25" s="72"/>
    </row>
    <row r="26" spans="1:25" s="71" customFormat="1" ht="27.2" customHeight="1">
      <c r="A26" s="126" t="s">
        <v>99</v>
      </c>
      <c r="B26" s="126"/>
      <c r="C26" s="126"/>
      <c r="D26" s="126"/>
      <c r="E26" s="126"/>
      <c r="F26" s="126"/>
      <c r="G26" s="126"/>
      <c r="H26" s="126"/>
      <c r="J26" s="72"/>
    </row>
    <row r="27" spans="1:25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68"/>
      <c r="L27" s="68"/>
      <c r="M27" s="68"/>
      <c r="N27" s="68"/>
      <c r="O27" s="68"/>
      <c r="P27" s="68"/>
    </row>
    <row r="28" spans="1:25" ht="14.25">
      <c r="A28" s="127" t="s">
        <v>81</v>
      </c>
      <c r="B28" s="127"/>
      <c r="C28" s="127"/>
      <c r="D28" s="127"/>
      <c r="E28" s="127"/>
      <c r="F28" s="127"/>
      <c r="G28" s="127"/>
      <c r="H28" s="127"/>
      <c r="I28" s="2"/>
      <c r="J28" s="2"/>
      <c r="K28" s="66"/>
      <c r="L28" s="66"/>
      <c r="M28" s="66"/>
      <c r="N28" s="66"/>
      <c r="O28" s="66"/>
      <c r="P28" s="66"/>
    </row>
    <row r="29" spans="1:25" ht="14.25">
      <c r="A29" s="5" t="s">
        <v>82</v>
      </c>
      <c r="B29" s="5"/>
      <c r="C29" s="5"/>
      <c r="D29" s="5"/>
      <c r="E29" s="5"/>
      <c r="F29" s="5"/>
      <c r="G29" s="18"/>
      <c r="H29" s="18"/>
      <c r="I29" s="2"/>
      <c r="J29" s="2"/>
      <c r="K29" s="66"/>
      <c r="L29" s="66"/>
      <c r="M29" s="66"/>
      <c r="N29" s="66"/>
      <c r="O29" s="66"/>
    </row>
    <row r="30" spans="1:25" ht="15" customHeight="1">
      <c r="A30" s="128" t="s">
        <v>20</v>
      </c>
      <c r="B30" s="128"/>
      <c r="C30" s="128"/>
      <c r="D30" s="128"/>
      <c r="E30" s="128"/>
      <c r="F30" s="128"/>
      <c r="G30" s="128"/>
      <c r="H30" s="128"/>
      <c r="I30" s="65"/>
      <c r="J30" s="65"/>
      <c r="K30" s="65"/>
      <c r="L30" s="65"/>
      <c r="M30" s="65"/>
      <c r="N30" s="65"/>
      <c r="O30" s="65"/>
      <c r="P30" s="65"/>
    </row>
    <row r="31" spans="1:25" ht="14.25">
      <c r="A31" s="5" t="s">
        <v>21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</row>
    <row r="32" spans="1:25" ht="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s="20" customFormat="1" ht="15.75">
      <c r="A33" s="113" t="s">
        <v>22</v>
      </c>
      <c r="B33" s="113"/>
      <c r="C33" s="113"/>
      <c r="D33" s="113"/>
      <c r="E33" s="113"/>
      <c r="F33" s="113"/>
      <c r="G33" s="113"/>
      <c r="H33" s="113"/>
      <c r="I33" s="113"/>
      <c r="J33" s="113"/>
    </row>
    <row r="34" spans="1:16" s="20" customFormat="1">
      <c r="A34" s="21"/>
      <c r="B34" s="22"/>
      <c r="C34" s="129"/>
      <c r="D34" s="129"/>
      <c r="E34" s="147"/>
      <c r="F34" s="147"/>
      <c r="G34" s="22"/>
      <c r="H34" s="23" t="s">
        <v>23</v>
      </c>
      <c r="I34" s="144"/>
      <c r="J34" s="144"/>
    </row>
    <row r="35" spans="1:16" s="20" customFormat="1" ht="15.75">
      <c r="A35" s="123" t="s">
        <v>24</v>
      </c>
      <c r="B35" s="124"/>
      <c r="C35" s="120" t="s">
        <v>25</v>
      </c>
      <c r="D35" s="122"/>
      <c r="E35" s="122"/>
      <c r="F35" s="122"/>
      <c r="G35" s="121"/>
      <c r="H35" s="24" t="s">
        <v>26</v>
      </c>
    </row>
    <row r="36" spans="1:16" s="20" customFormat="1" ht="27.2" customHeight="1">
      <c r="A36" s="114" t="s">
        <v>100</v>
      </c>
      <c r="B36" s="114"/>
      <c r="C36" s="115" t="s">
        <v>101</v>
      </c>
      <c r="D36" s="116"/>
      <c r="E36" s="116"/>
      <c r="F36" s="116"/>
      <c r="G36" s="117"/>
      <c r="H36" s="27">
        <f>2998+3790+3130</f>
        <v>9918</v>
      </c>
    </row>
    <row r="37" spans="1:16" s="20" customFormat="1" ht="15" customHeight="1">
      <c r="A37" s="114"/>
      <c r="B37" s="114"/>
      <c r="C37" s="26" t="s">
        <v>102</v>
      </c>
      <c r="D37" s="26"/>
      <c r="E37" s="26"/>
      <c r="F37" s="26"/>
      <c r="G37" s="26"/>
      <c r="H37" s="27">
        <f>2638+369+520+511+274+1117+674</f>
        <v>6103</v>
      </c>
    </row>
    <row r="38" spans="1:16" s="20" customFormat="1" ht="15" customHeight="1">
      <c r="A38" s="114"/>
      <c r="B38" s="114"/>
      <c r="C38" s="25" t="s">
        <v>83</v>
      </c>
      <c r="D38" s="26"/>
      <c r="E38" s="26"/>
      <c r="F38" s="26"/>
      <c r="G38" s="26"/>
      <c r="H38" s="27">
        <v>34537.5</v>
      </c>
    </row>
    <row r="39" spans="1:16" s="20" customFormat="1" ht="15" customHeight="1">
      <c r="A39" s="114"/>
      <c r="B39" s="114"/>
      <c r="C39" s="26" t="s">
        <v>103</v>
      </c>
      <c r="D39" s="26"/>
      <c r="E39" s="26"/>
      <c r="F39" s="26"/>
      <c r="G39" s="26"/>
      <c r="H39" s="27">
        <f>19200</f>
        <v>19200</v>
      </c>
    </row>
    <row r="40" spans="1:16" s="20" customFormat="1" ht="15" customHeight="1">
      <c r="A40" s="114"/>
      <c r="B40" s="114"/>
      <c r="C40" s="26" t="s">
        <v>104</v>
      </c>
      <c r="D40" s="26"/>
      <c r="E40" s="26"/>
      <c r="F40" s="26"/>
      <c r="G40" s="26"/>
      <c r="H40" s="27">
        <f>912+7873+2764+3157+229+2580+8157+683+1549+4234+3421+2186</f>
        <v>37745</v>
      </c>
    </row>
    <row r="41" spans="1:16" s="20" customFormat="1" ht="15" customHeight="1">
      <c r="A41" s="114"/>
      <c r="B41" s="114"/>
      <c r="C41" s="26" t="s">
        <v>105</v>
      </c>
      <c r="D41" s="26"/>
      <c r="E41" s="26"/>
      <c r="F41" s="26"/>
      <c r="G41" s="26"/>
      <c r="H41" s="27">
        <f>9451+43242</f>
        <v>52693</v>
      </c>
    </row>
    <row r="42" spans="1:16" s="20" customFormat="1" ht="15">
      <c r="A42" s="114"/>
      <c r="B42" s="114"/>
      <c r="C42" s="73"/>
      <c r="D42" s="73"/>
      <c r="E42" s="73"/>
      <c r="F42" s="73"/>
      <c r="G42" s="73"/>
      <c r="H42" s="96">
        <f>SUM(H36:H41)</f>
        <v>160196.5</v>
      </c>
    </row>
    <row r="43" spans="1:16" s="20" customFormat="1" ht="15">
      <c r="A43" s="114"/>
      <c r="B43" s="114"/>
      <c r="C43" s="124" t="s">
        <v>84</v>
      </c>
      <c r="D43" s="124"/>
      <c r="E43" s="124"/>
      <c r="F43" s="124"/>
      <c r="G43" s="151"/>
      <c r="H43" s="96"/>
    </row>
    <row r="44" spans="1:16" s="20" customFormat="1" ht="15">
      <c r="A44" s="114"/>
      <c r="B44" s="114"/>
      <c r="C44" s="26" t="s">
        <v>106</v>
      </c>
      <c r="D44" s="73"/>
      <c r="E44" s="73"/>
      <c r="F44" s="73"/>
      <c r="G44" s="73"/>
      <c r="H44" s="27">
        <f>339+259+866+548+5045+1410</f>
        <v>8467</v>
      </c>
    </row>
    <row r="45" spans="1:16">
      <c r="A45" s="28"/>
      <c r="B45" s="28"/>
      <c r="C45" s="28"/>
      <c r="D45" s="28"/>
      <c r="E45" s="29"/>
      <c r="F45" s="29"/>
      <c r="G45" s="29"/>
      <c r="H45" s="29"/>
      <c r="I45" s="29"/>
      <c r="J45" s="29"/>
    </row>
    <row r="46" spans="1:16" ht="42.75" customHeight="1">
      <c r="A46" s="118" t="s">
        <v>107</v>
      </c>
      <c r="B46" s="118"/>
      <c r="C46" s="118"/>
      <c r="D46" s="118"/>
      <c r="E46" s="118"/>
      <c r="F46" s="118"/>
      <c r="G46" s="118"/>
      <c r="H46" s="118"/>
      <c r="I46" s="65"/>
      <c r="J46" s="65"/>
    </row>
    <row r="47" spans="1:16">
      <c r="A47" s="28"/>
      <c r="B47" s="28"/>
      <c r="C47" s="28"/>
      <c r="D47" s="28"/>
      <c r="E47" s="29"/>
      <c r="F47" s="29"/>
      <c r="G47" s="29"/>
      <c r="H47" s="29"/>
      <c r="I47" s="29"/>
      <c r="J47" s="29"/>
    </row>
    <row r="48" spans="1:16" ht="33" customHeight="1">
      <c r="A48" s="119" t="s">
        <v>108</v>
      </c>
      <c r="B48" s="119"/>
      <c r="C48" s="119"/>
      <c r="D48" s="119"/>
      <c r="E48" s="119"/>
      <c r="F48" s="119"/>
      <c r="G48" s="119"/>
      <c r="H48" s="119"/>
      <c r="I48" s="74"/>
      <c r="J48" s="74"/>
      <c r="K48" s="69"/>
      <c r="L48" s="69"/>
      <c r="M48" s="69"/>
      <c r="N48" s="69"/>
      <c r="O48" s="69"/>
      <c r="P48" s="69"/>
    </row>
    <row r="49" spans="1:16" ht="15">
      <c r="A49" s="30"/>
      <c r="B49" s="30"/>
      <c r="C49" s="30"/>
      <c r="D49" s="30"/>
      <c r="E49" s="30"/>
      <c r="F49" s="30"/>
      <c r="G49" s="30"/>
      <c r="H49" s="75" t="s">
        <v>27</v>
      </c>
      <c r="J49" s="30"/>
      <c r="M49" s="30"/>
      <c r="N49" s="30"/>
      <c r="O49" s="30"/>
      <c r="P49" s="30"/>
    </row>
    <row r="50" spans="1:16" ht="15.75">
      <c r="A50" s="120" t="s">
        <v>24</v>
      </c>
      <c r="B50" s="121"/>
      <c r="C50" s="120" t="s">
        <v>25</v>
      </c>
      <c r="D50" s="122"/>
      <c r="E50" s="122"/>
      <c r="F50" s="122"/>
      <c r="G50" s="121"/>
      <c r="H50" s="24" t="s">
        <v>26</v>
      </c>
      <c r="I50" s="30"/>
      <c r="J50" s="30"/>
      <c r="K50" s="30"/>
      <c r="L50" s="30"/>
    </row>
    <row r="51" spans="1:16" ht="15" customHeight="1">
      <c r="A51" s="114" t="s">
        <v>100</v>
      </c>
      <c r="B51" s="114"/>
      <c r="C51" s="152" t="s">
        <v>109</v>
      </c>
      <c r="D51" s="153"/>
      <c r="E51" s="153"/>
      <c r="F51" s="153"/>
      <c r="G51" s="154"/>
      <c r="H51" s="27">
        <f>321+1413+710+991+188+540+930+761</f>
        <v>5854</v>
      </c>
      <c r="I51" s="30"/>
      <c r="J51" s="30"/>
      <c r="K51" s="30"/>
      <c r="L51" s="30"/>
    </row>
    <row r="52" spans="1:16" ht="15" customHeight="1">
      <c r="A52" s="114"/>
      <c r="B52" s="114"/>
      <c r="C52" s="152" t="s">
        <v>110</v>
      </c>
      <c r="D52" s="153"/>
      <c r="E52" s="153"/>
      <c r="F52" s="153"/>
      <c r="G52" s="154"/>
      <c r="H52" s="27">
        <f>635+1697+549+1144</f>
        <v>4025</v>
      </c>
      <c r="I52" s="30"/>
      <c r="J52" s="30"/>
      <c r="K52" s="30"/>
      <c r="L52" s="30"/>
    </row>
    <row r="53" spans="1:16" ht="14.25">
      <c r="A53" s="114"/>
      <c r="B53" s="114"/>
      <c r="C53" s="155" t="s">
        <v>28</v>
      </c>
      <c r="D53" s="156"/>
      <c r="E53" s="156"/>
      <c r="F53" s="156"/>
      <c r="G53" s="157"/>
      <c r="H53" s="38">
        <v>8518</v>
      </c>
      <c r="I53" s="29"/>
      <c r="J53" s="29"/>
    </row>
    <row r="54" spans="1:16" ht="15">
      <c r="A54" s="76"/>
      <c r="B54" s="76"/>
      <c r="C54" s="91"/>
      <c r="D54" s="91"/>
      <c r="E54" s="91"/>
      <c r="F54" s="91"/>
      <c r="G54" s="91"/>
      <c r="H54" s="78"/>
      <c r="I54" s="29"/>
      <c r="J54" s="29"/>
    </row>
    <row r="55" spans="1:16">
      <c r="A55" s="97" t="s">
        <v>111</v>
      </c>
      <c r="B55" s="97"/>
      <c r="C55" s="97"/>
      <c r="D55" s="97"/>
      <c r="E55" s="97"/>
      <c r="F55" s="97"/>
      <c r="G55" s="97"/>
      <c r="H55" s="97"/>
      <c r="I55" s="97"/>
      <c r="J55" s="97"/>
    </row>
    <row r="56" spans="1:16" ht="18" customHeight="1">
      <c r="A56" s="158" t="s">
        <v>29</v>
      </c>
      <c r="B56" s="158"/>
      <c r="C56" s="158"/>
      <c r="D56" s="158"/>
      <c r="E56" s="158"/>
      <c r="F56" s="158"/>
      <c r="G56" s="158"/>
      <c r="H56" s="158"/>
      <c r="I56" s="31"/>
      <c r="J56" s="31"/>
    </row>
    <row r="57" spans="1:16" ht="12.2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6" ht="15.75">
      <c r="A58" s="100" t="s">
        <v>30</v>
      </c>
      <c r="B58" s="100"/>
      <c r="C58" s="100"/>
      <c r="D58" s="100"/>
      <c r="E58" s="100"/>
      <c r="F58" s="100"/>
      <c r="G58" s="100"/>
      <c r="H58" s="100"/>
      <c r="I58" s="69"/>
      <c r="J58" s="69"/>
    </row>
    <row r="59" spans="1:16" ht="15.75">
      <c r="A59" s="9"/>
      <c r="B59" s="9"/>
      <c r="C59" s="9"/>
      <c r="D59" s="9"/>
      <c r="E59" s="9"/>
      <c r="F59" s="9"/>
      <c r="G59" s="9"/>
      <c r="H59" s="75" t="s">
        <v>31</v>
      </c>
      <c r="J59" s="9"/>
    </row>
    <row r="60" spans="1:16" ht="15.75">
      <c r="A60" s="101" t="s">
        <v>32</v>
      </c>
      <c r="B60" s="101"/>
      <c r="C60" s="101"/>
      <c r="D60" s="101"/>
      <c r="E60" s="101"/>
      <c r="F60" s="101"/>
      <c r="G60" s="102"/>
      <c r="H60" s="32">
        <f>SUM(H68:H80)+H62+H67</f>
        <v>1362673.8360179972</v>
      </c>
      <c r="I60" s="77"/>
      <c r="J60" s="77"/>
    </row>
    <row r="61" spans="1:16" ht="15">
      <c r="A61" s="33" t="s">
        <v>33</v>
      </c>
      <c r="B61" s="103" t="s">
        <v>34</v>
      </c>
      <c r="C61" s="104"/>
      <c r="D61" s="104"/>
      <c r="E61" s="104"/>
      <c r="F61" s="104"/>
      <c r="G61" s="105"/>
      <c r="H61" s="34" t="s">
        <v>35</v>
      </c>
      <c r="I61" s="35"/>
    </row>
    <row r="62" spans="1:16" ht="15.75">
      <c r="A62" s="36" t="s">
        <v>36</v>
      </c>
      <c r="B62" s="25" t="s">
        <v>37</v>
      </c>
      <c r="C62" s="26"/>
      <c r="D62" s="26"/>
      <c r="E62" s="26"/>
      <c r="F62" s="26"/>
      <c r="G62" s="26"/>
      <c r="H62" s="37">
        <f>SUM(H63:H66)</f>
        <v>138743.87436555256</v>
      </c>
      <c r="I62" s="10"/>
      <c r="K62" s="78">
        <f>[1]Основное!$C$9*[1]Основное!K35</f>
        <v>0</v>
      </c>
    </row>
    <row r="63" spans="1:16" ht="15">
      <c r="A63" s="36"/>
      <c r="B63" s="25" t="s">
        <v>38</v>
      </c>
      <c r="C63" s="26"/>
      <c r="D63" s="26"/>
      <c r="E63" s="26"/>
      <c r="F63" s="26"/>
      <c r="G63" s="26"/>
      <c r="H63" s="38">
        <f>2387+3571</f>
        <v>5958</v>
      </c>
      <c r="I63" s="10"/>
    </row>
    <row r="64" spans="1:16" ht="15">
      <c r="A64" s="36"/>
      <c r="B64" s="25" t="s">
        <v>112</v>
      </c>
      <c r="C64" s="26"/>
      <c r="D64" s="26"/>
      <c r="E64" s="26"/>
      <c r="F64" s="26"/>
      <c r="G64" s="26"/>
      <c r="H64" s="92">
        <f>88229+1139</f>
        <v>89368</v>
      </c>
      <c r="I64" s="10"/>
    </row>
    <row r="65" spans="1:19" ht="15">
      <c r="A65" s="36"/>
      <c r="B65" s="25" t="s">
        <v>39</v>
      </c>
      <c r="C65" s="26"/>
      <c r="D65" s="26"/>
      <c r="E65" s="26"/>
      <c r="F65" s="26"/>
      <c r="G65" s="26"/>
      <c r="H65" s="38">
        <v>15090</v>
      </c>
      <c r="I65" s="10"/>
    </row>
    <row r="66" spans="1:19" ht="46.5" customHeight="1">
      <c r="A66" s="36"/>
      <c r="B66" s="106" t="s">
        <v>77</v>
      </c>
      <c r="C66" s="107"/>
      <c r="D66" s="107"/>
      <c r="E66" s="107"/>
      <c r="F66" s="107"/>
      <c r="G66" s="107"/>
      <c r="H66" s="38">
        <f>[1]Основное!C9*[1]Основное!H35</f>
        <v>28327.87436555255</v>
      </c>
      <c r="I66" s="10"/>
    </row>
    <row r="67" spans="1:19" ht="31.35" customHeight="1">
      <c r="A67" s="36" t="s">
        <v>40</v>
      </c>
      <c r="B67" s="108" t="s">
        <v>41</v>
      </c>
      <c r="C67" s="109"/>
      <c r="D67" s="109"/>
      <c r="E67" s="109"/>
      <c r="F67" s="109"/>
      <c r="G67" s="110"/>
      <c r="H67" s="38">
        <f>19200+8518+[1]Основное!H37*[1]Основное!C9</f>
        <v>32676.059489376006</v>
      </c>
      <c r="I67" s="10"/>
    </row>
    <row r="68" spans="1:19" ht="15">
      <c r="A68" s="36" t="s">
        <v>42</v>
      </c>
      <c r="B68" s="25" t="s">
        <v>43</v>
      </c>
      <c r="C68" s="26"/>
      <c r="D68" s="26"/>
      <c r="E68" s="26"/>
      <c r="F68" s="26"/>
      <c r="G68" s="26"/>
      <c r="H68" s="38">
        <f>[1]Основное!$C$9*[1]Основное!H36</f>
        <v>5737.1932820603743</v>
      </c>
      <c r="I68" s="10"/>
    </row>
    <row r="69" spans="1:19" ht="15">
      <c r="A69" s="36" t="s">
        <v>44</v>
      </c>
      <c r="B69" s="25" t="s">
        <v>45</v>
      </c>
      <c r="C69" s="26"/>
      <c r="D69" s="26"/>
      <c r="E69" s="26"/>
      <c r="F69" s="26"/>
      <c r="G69" s="26"/>
      <c r="H69" s="38">
        <f>[1]Основное!$C$9*[1]Основное!H38</f>
        <v>63311.31689218642</v>
      </c>
      <c r="I69" s="10"/>
    </row>
    <row r="70" spans="1:19" ht="15">
      <c r="A70" s="36" t="s">
        <v>46</v>
      </c>
      <c r="B70" s="25" t="s">
        <v>78</v>
      </c>
      <c r="C70" s="26"/>
      <c r="D70" s="26"/>
      <c r="E70" s="26"/>
      <c r="F70" s="26"/>
      <c r="G70" s="26"/>
      <c r="H70" s="38">
        <f>[1]Основное!$C$9*[1]Основное!H39</f>
        <v>7857.5383946909587</v>
      </c>
      <c r="I70" s="10"/>
    </row>
    <row r="71" spans="1:19" ht="15">
      <c r="A71" s="36" t="s">
        <v>47</v>
      </c>
      <c r="B71" s="25" t="s">
        <v>79</v>
      </c>
      <c r="C71" s="26"/>
      <c r="D71" s="26"/>
      <c r="E71" s="26"/>
      <c r="F71" s="26"/>
      <c r="G71" s="26"/>
      <c r="H71" s="38">
        <f>[1]Основное!$C$9*[1]Основное!H40</f>
        <v>49238.027620618901</v>
      </c>
      <c r="I71" s="10"/>
      <c r="M71" s="97"/>
      <c r="N71" s="97"/>
      <c r="O71" s="97"/>
      <c r="P71" s="97"/>
      <c r="Q71" s="97"/>
      <c r="R71" s="97"/>
      <c r="S71" s="97"/>
    </row>
    <row r="72" spans="1:19" ht="15">
      <c r="A72" s="36" t="s">
        <v>48</v>
      </c>
      <c r="B72" s="25" t="s">
        <v>50</v>
      </c>
      <c r="C72" s="26"/>
      <c r="D72" s="26"/>
      <c r="E72" s="26"/>
      <c r="F72" s="26"/>
      <c r="G72" s="26"/>
      <c r="H72" s="38">
        <f>[1]Основное!$C$9*[1]Основное!H41</f>
        <v>236226.48684980685</v>
      </c>
      <c r="I72" s="10"/>
      <c r="M72" s="97"/>
      <c r="N72" s="97"/>
      <c r="O72" s="97"/>
      <c r="P72" s="97"/>
      <c r="Q72" s="97"/>
      <c r="R72" s="97"/>
      <c r="S72" s="97"/>
    </row>
    <row r="73" spans="1:19" ht="15">
      <c r="A73" s="36" t="s">
        <v>49</v>
      </c>
      <c r="B73" s="25" t="s">
        <v>52</v>
      </c>
      <c r="C73" s="26"/>
      <c r="D73" s="26"/>
      <c r="E73" s="26"/>
      <c r="F73" s="26"/>
      <c r="G73" s="26"/>
      <c r="H73" s="38">
        <f>[1]Основное!$C$9*[1]Основное!H42+4100*4</f>
        <v>17426.022596303028</v>
      </c>
      <c r="I73" s="10"/>
      <c r="M73" s="97"/>
      <c r="N73" s="97"/>
      <c r="O73" s="97"/>
      <c r="P73" s="97"/>
      <c r="Q73" s="97"/>
      <c r="R73" s="97"/>
      <c r="S73" s="97"/>
    </row>
    <row r="74" spans="1:19" ht="15">
      <c r="A74" s="36" t="s">
        <v>51</v>
      </c>
      <c r="B74" s="25" t="s">
        <v>113</v>
      </c>
      <c r="C74" s="26"/>
      <c r="D74" s="26"/>
      <c r="E74" s="26"/>
      <c r="F74" s="26"/>
      <c r="G74" s="26"/>
      <c r="H74" s="38">
        <f>[1]Основное!$C$9*[1]Основное!H43</f>
        <v>30350.865848995967</v>
      </c>
      <c r="I74" s="10"/>
      <c r="M74" s="97"/>
      <c r="N74" s="97"/>
      <c r="O74" s="97"/>
      <c r="P74" s="97"/>
      <c r="Q74" s="97"/>
      <c r="R74" s="97"/>
      <c r="S74" s="97"/>
    </row>
    <row r="75" spans="1:19" ht="15">
      <c r="A75" s="36" t="s">
        <v>53</v>
      </c>
      <c r="B75" s="25" t="s">
        <v>55</v>
      </c>
      <c r="C75" s="26"/>
      <c r="D75" s="26"/>
      <c r="E75" s="26"/>
      <c r="F75" s="26"/>
      <c r="G75" s="26"/>
      <c r="H75" s="38">
        <f>[1]Основное!$C$9*[1]Основное!H44</f>
        <v>18392.216936699322</v>
      </c>
      <c r="I75" s="10"/>
      <c r="M75" s="97"/>
      <c r="N75" s="97"/>
      <c r="O75" s="97"/>
      <c r="P75" s="97"/>
      <c r="Q75" s="97"/>
      <c r="R75" s="97"/>
      <c r="S75" s="97"/>
    </row>
    <row r="76" spans="1:19" ht="15">
      <c r="A76" s="36" t="s">
        <v>54</v>
      </c>
      <c r="B76" s="25" t="s">
        <v>57</v>
      </c>
      <c r="C76" s="26"/>
      <c r="D76" s="26"/>
      <c r="E76" s="26"/>
      <c r="F76" s="26"/>
      <c r="G76" s="26"/>
      <c r="H76" s="38">
        <f>[1]Основное!$C$9*[1]Основное!H45</f>
        <v>561019.09860532382</v>
      </c>
      <c r="I76" s="10"/>
      <c r="M76" s="97"/>
      <c r="N76" s="97"/>
      <c r="O76" s="97"/>
      <c r="P76" s="97"/>
      <c r="Q76" s="97"/>
      <c r="R76" s="97"/>
      <c r="S76" s="97"/>
    </row>
    <row r="77" spans="1:19" ht="15">
      <c r="A77" s="36" t="s">
        <v>56</v>
      </c>
      <c r="B77" s="25" t="s">
        <v>59</v>
      </c>
      <c r="C77" s="26"/>
      <c r="D77" s="26"/>
      <c r="E77" s="26"/>
      <c r="F77" s="26"/>
      <c r="G77" s="26"/>
      <c r="H77" s="38">
        <f>[1]Основное!$C$9*[1]Основное!H46</f>
        <v>150099.65617011685</v>
      </c>
      <c r="I77" s="10"/>
      <c r="M77" s="97"/>
      <c r="N77" s="97"/>
      <c r="O77" s="97"/>
      <c r="P77" s="97"/>
      <c r="Q77" s="97"/>
      <c r="R77" s="97"/>
      <c r="S77" s="97"/>
    </row>
    <row r="78" spans="1:19" ht="15">
      <c r="A78" s="36" t="s">
        <v>58</v>
      </c>
      <c r="B78" s="25" t="s">
        <v>61</v>
      </c>
      <c r="C78" s="26"/>
      <c r="D78" s="26"/>
      <c r="E78" s="26"/>
      <c r="F78" s="26"/>
      <c r="G78" s="26"/>
      <c r="H78" s="38">
        <f>[1]Основное!$C$9*[1]Основное!H47</f>
        <v>14984.70446662086</v>
      </c>
      <c r="I78" s="10"/>
      <c r="M78" s="97"/>
      <c r="N78" s="97"/>
      <c r="O78" s="97"/>
      <c r="P78" s="97"/>
      <c r="Q78" s="97"/>
      <c r="R78" s="97"/>
      <c r="S78" s="97"/>
    </row>
    <row r="79" spans="1:19" ht="15">
      <c r="A79" s="36" t="s">
        <v>60</v>
      </c>
      <c r="B79" s="25" t="s">
        <v>85</v>
      </c>
      <c r="C79" s="26"/>
      <c r="D79" s="26"/>
      <c r="E79" s="26"/>
      <c r="F79" s="26"/>
      <c r="G79" s="26"/>
      <c r="H79" s="38">
        <f>[1]Основное!$C$9*[1]Основное!H48</f>
        <v>30626.774499645373</v>
      </c>
      <c r="I79" s="10"/>
      <c r="M79" s="97"/>
      <c r="N79" s="97"/>
      <c r="O79" s="97"/>
      <c r="P79" s="97"/>
      <c r="Q79" s="97"/>
      <c r="R79" s="97"/>
      <c r="S79" s="97"/>
    </row>
    <row r="80" spans="1:19" ht="14.25">
      <c r="A80" s="36" t="s">
        <v>62</v>
      </c>
      <c r="B80" s="57" t="s">
        <v>80</v>
      </c>
      <c r="C80" s="58"/>
      <c r="D80" s="58"/>
      <c r="E80" s="58"/>
      <c r="F80" s="58"/>
      <c r="G80" s="58"/>
      <c r="H80" s="59">
        <v>5984</v>
      </c>
      <c r="I80" s="79"/>
      <c r="J80" s="79"/>
    </row>
    <row r="81" spans="1:16" s="20" customFormat="1" ht="26.45" customHeight="1">
      <c r="A81" s="111" t="s">
        <v>114</v>
      </c>
      <c r="B81" s="111"/>
      <c r="C81" s="111"/>
      <c r="D81" s="111"/>
      <c r="E81" s="111"/>
      <c r="F81" s="111"/>
      <c r="G81" s="111"/>
      <c r="H81" s="111"/>
      <c r="I81" s="80"/>
      <c r="J81" s="80"/>
    </row>
    <row r="82" spans="1:16" s="20" customFormat="1">
      <c r="A82" s="39"/>
      <c r="B82" s="159"/>
      <c r="C82" s="159"/>
      <c r="D82" s="159"/>
      <c r="E82" s="159"/>
      <c r="F82" s="159"/>
      <c r="G82" s="159"/>
      <c r="H82" s="159"/>
      <c r="I82" s="40"/>
      <c r="J82" s="40"/>
    </row>
    <row r="83" spans="1:16" s="20" customFormat="1" ht="15.75">
      <c r="A83" s="160" t="s">
        <v>63</v>
      </c>
      <c r="B83" s="160"/>
      <c r="C83" s="160"/>
      <c r="D83" s="160"/>
      <c r="E83" s="160"/>
      <c r="F83" s="160"/>
      <c r="G83" s="160"/>
      <c r="I83" s="39"/>
      <c r="J83" s="39"/>
    </row>
    <row r="84" spans="1:16" s="20" customFormat="1" ht="15">
      <c r="A84" s="35"/>
      <c r="B84" s="35"/>
      <c r="C84" s="35"/>
      <c r="D84" s="35"/>
      <c r="F84" s="41" t="s">
        <v>64</v>
      </c>
      <c r="H84" s="40"/>
      <c r="I84" s="40"/>
      <c r="J84" s="40"/>
    </row>
    <row r="85" spans="1:16" s="20" customFormat="1" ht="34.5" customHeight="1">
      <c r="A85" s="61" t="s">
        <v>76</v>
      </c>
      <c r="B85" s="42" t="s">
        <v>65</v>
      </c>
      <c r="C85" s="43" t="s">
        <v>66</v>
      </c>
      <c r="D85" s="44" t="s">
        <v>67</v>
      </c>
      <c r="E85" s="93" t="s">
        <v>86</v>
      </c>
      <c r="F85" s="45" t="s">
        <v>68</v>
      </c>
      <c r="G85" s="46"/>
      <c r="H85" s="47"/>
      <c r="I85" s="48"/>
      <c r="J85" s="40"/>
      <c r="K85" s="40"/>
      <c r="L85" s="40"/>
    </row>
    <row r="86" spans="1:16" s="20" customFormat="1" ht="15">
      <c r="A86" s="49">
        <v>2038.56</v>
      </c>
      <c r="B86" s="49">
        <v>8640</v>
      </c>
      <c r="C86" s="50">
        <v>8640</v>
      </c>
      <c r="D86" s="51">
        <v>12000</v>
      </c>
      <c r="E86" s="51">
        <v>3000</v>
      </c>
      <c r="F86" s="51">
        <f>SUM(A86:E86)</f>
        <v>34318.559999999998</v>
      </c>
      <c r="G86" s="52"/>
      <c r="H86" s="53"/>
      <c r="I86" s="40"/>
      <c r="J86" s="40"/>
    </row>
    <row r="87" spans="1:16" s="20" customFormat="1" ht="15">
      <c r="A87" s="54"/>
      <c r="B87" s="54"/>
      <c r="C87" s="55"/>
      <c r="D87" s="55"/>
      <c r="E87" s="55"/>
      <c r="F87" s="55"/>
      <c r="G87" s="48"/>
      <c r="H87" s="40"/>
      <c r="I87" s="40"/>
      <c r="J87" s="40"/>
    </row>
    <row r="88" spans="1:16" s="20" customFormat="1" ht="99" customHeight="1">
      <c r="A88" s="163" t="s">
        <v>69</v>
      </c>
      <c r="B88" s="163"/>
      <c r="C88" s="163"/>
      <c r="D88" s="163"/>
      <c r="E88" s="163"/>
      <c r="F88" s="163"/>
      <c r="G88" s="163"/>
      <c r="H88" s="163"/>
      <c r="I88" s="81"/>
      <c r="J88" s="81"/>
      <c r="K88" s="81"/>
      <c r="L88" s="81"/>
      <c r="M88" s="81"/>
    </row>
    <row r="89" spans="1:16" ht="62.45" customHeight="1">
      <c r="A89" s="164" t="s">
        <v>70</v>
      </c>
      <c r="B89" s="164"/>
      <c r="C89" s="164"/>
      <c r="D89" s="164"/>
      <c r="E89" s="164"/>
      <c r="F89" s="164"/>
      <c r="G89" s="164"/>
      <c r="H89" s="164"/>
      <c r="I89" s="82"/>
      <c r="J89" s="82"/>
      <c r="K89" s="82"/>
      <c r="L89" s="82"/>
      <c r="M89" s="82"/>
      <c r="N89" s="82"/>
      <c r="O89" s="82"/>
      <c r="P89" s="82"/>
    </row>
    <row r="90" spans="1:16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</row>
    <row r="91" spans="1:16" ht="15">
      <c r="A91" s="98" t="s">
        <v>71</v>
      </c>
      <c r="B91" s="98"/>
      <c r="C91" s="98"/>
      <c r="D91" s="98"/>
      <c r="E91" s="98"/>
      <c r="F91" s="98"/>
      <c r="G91" s="98"/>
      <c r="H91" s="98"/>
      <c r="I91" s="83"/>
      <c r="J91" s="83"/>
      <c r="K91" s="84"/>
      <c r="L91" s="84"/>
      <c r="M91" s="84"/>
      <c r="N91" s="84"/>
      <c r="O91" s="84"/>
      <c r="P91" s="84"/>
    </row>
    <row r="92" spans="1:16" ht="15">
      <c r="A92" s="98" t="s">
        <v>72</v>
      </c>
      <c r="B92" s="98"/>
      <c r="C92" s="98"/>
      <c r="D92" s="98"/>
      <c r="E92" s="98"/>
      <c r="F92" s="98"/>
      <c r="G92" s="98"/>
      <c r="H92" s="98"/>
      <c r="I92" s="83"/>
      <c r="J92" s="83"/>
      <c r="K92" s="84"/>
      <c r="L92" s="84"/>
      <c r="M92" s="84"/>
      <c r="N92" s="84"/>
      <c r="O92" s="84"/>
      <c r="P92" s="84"/>
    </row>
    <row r="93" spans="1:16" ht="14.25">
      <c r="A93" s="162" t="s">
        <v>73</v>
      </c>
      <c r="B93" s="162"/>
      <c r="C93" s="162"/>
      <c r="D93" s="162"/>
      <c r="E93" s="162"/>
      <c r="F93" s="162"/>
      <c r="G93" s="162"/>
      <c r="H93" s="162"/>
      <c r="I93" s="85"/>
      <c r="J93" s="85"/>
      <c r="K93" s="85"/>
      <c r="L93" s="85"/>
      <c r="M93" s="85"/>
      <c r="N93" s="85"/>
      <c r="O93" s="85"/>
      <c r="P93" s="85"/>
    </row>
    <row r="94" spans="1:16" ht="15">
      <c r="A94" s="99" t="s">
        <v>74</v>
      </c>
      <c r="B94" s="99"/>
      <c r="C94" s="99"/>
      <c r="D94" s="99"/>
      <c r="E94" s="99"/>
      <c r="F94" s="99"/>
      <c r="G94" s="99"/>
      <c r="H94" s="99"/>
      <c r="I94" s="86"/>
      <c r="J94" s="86"/>
      <c r="K94" s="87"/>
      <c r="L94" s="87"/>
      <c r="M94" s="87"/>
      <c r="N94" s="87"/>
      <c r="O94" s="87"/>
      <c r="P94" s="87"/>
    </row>
    <row r="95" spans="1:16" ht="15">
      <c r="A95" s="161" t="s">
        <v>75</v>
      </c>
      <c r="B95" s="161"/>
      <c r="C95" s="161"/>
      <c r="D95" s="161"/>
      <c r="E95" s="161"/>
      <c r="F95" s="161"/>
      <c r="G95" s="161"/>
      <c r="H95" s="161"/>
      <c r="I95" s="88"/>
      <c r="J95" s="88"/>
      <c r="K95" s="89"/>
      <c r="L95" s="89"/>
      <c r="M95" s="89"/>
      <c r="N95" s="89"/>
      <c r="O95" s="89"/>
      <c r="P95" s="89"/>
    </row>
  </sheetData>
  <mergeCells count="52">
    <mergeCell ref="A95:H95"/>
    <mergeCell ref="A92:H92"/>
    <mergeCell ref="A93:H93"/>
    <mergeCell ref="A88:H88"/>
    <mergeCell ref="A89:H89"/>
    <mergeCell ref="C51:G51"/>
    <mergeCell ref="A51:B53"/>
    <mergeCell ref="C52:G52"/>
    <mergeCell ref="C53:G53"/>
    <mergeCell ref="A56:H56"/>
    <mergeCell ref="B82:H82"/>
    <mergeCell ref="A1:H1"/>
    <mergeCell ref="A2:H2"/>
    <mergeCell ref="A3:H3"/>
    <mergeCell ref="E5:H7"/>
    <mergeCell ref="A17:H17"/>
    <mergeCell ref="C43:G43"/>
    <mergeCell ref="A19:H19"/>
    <mergeCell ref="B20:F20"/>
    <mergeCell ref="A21:C23"/>
    <mergeCell ref="D21:D23"/>
    <mergeCell ref="E21:E23"/>
    <mergeCell ref="F21:F23"/>
    <mergeCell ref="G21:G23"/>
    <mergeCell ref="H21:H23"/>
    <mergeCell ref="A50:B50"/>
    <mergeCell ref="C50:G50"/>
    <mergeCell ref="A35:B35"/>
    <mergeCell ref="C35:G35"/>
    <mergeCell ref="A25:H25"/>
    <mergeCell ref="A26:H26"/>
    <mergeCell ref="A28:H28"/>
    <mergeCell ref="A30:H30"/>
    <mergeCell ref="C34:D34"/>
    <mergeCell ref="E34:F34"/>
    <mergeCell ref="V20:W20"/>
    <mergeCell ref="A33:J33"/>
    <mergeCell ref="A36:B44"/>
    <mergeCell ref="C36:G36"/>
    <mergeCell ref="A46:H46"/>
    <mergeCell ref="A48:H48"/>
    <mergeCell ref="I20:J20"/>
    <mergeCell ref="I34:J34"/>
    <mergeCell ref="A91:H91"/>
    <mergeCell ref="A94:H94"/>
    <mergeCell ref="A58:H58"/>
    <mergeCell ref="A60:G60"/>
    <mergeCell ref="B61:G61"/>
    <mergeCell ref="B66:G66"/>
    <mergeCell ref="B67:G67"/>
    <mergeCell ref="A81:H81"/>
    <mergeCell ref="A83:G83"/>
  </mergeCells>
  <phoneticPr fontId="0" type="noConversion"/>
  <hyperlinks>
    <hyperlink ref="B60" r:id="rId1" display="blgorod@rambler.ru,"/>
    <hyperlink ref="B61" r:id="rId2" display="blgorod@rambler.ru,"/>
    <hyperlink ref="A93" r:id="rId3" display="blgorod@rambler.ru,"/>
  </hyperlinks>
  <pageMargins left="0.75" right="0.75" top="1" bottom="1" header="0.5" footer="0.5"/>
  <pageSetup paperSize="9" scale="66" orientation="portrait" verticalDpi="0" r:id="rId4"/>
  <headerFooter alignWithMargins="0"/>
  <rowBreaks count="1" manualBreakCount="1">
    <brk id="5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2021-03-31T05:29:50Z</dcterms:modified>
</cp:coreProperties>
</file>