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showInkAnnotation="0" defaultThemeVersion="124226"/>
  <bookViews>
    <workbookView xWindow="120" yWindow="120" windowWidth="9720" windowHeight="7320"/>
  </bookViews>
  <sheets>
    <sheet name="Лист1" sheetId="3" r:id="rId1"/>
  </sheets>
  <externalReferences>
    <externalReference r:id="rId2"/>
  </externalReferences>
  <definedNames>
    <definedName name="_xlnm.Print_Area" localSheetId="0">Лист1!$A$1:$H$94</definedName>
  </definedNames>
  <calcPr calcId="124519"/>
</workbook>
</file>

<file path=xl/calcChain.xml><?xml version="1.0" encoding="utf-8"?>
<calcChain xmlns="http://schemas.openxmlformats.org/spreadsheetml/2006/main">
  <c r="F85" i="3"/>
  <c r="H78"/>
  <c r="H77"/>
  <c r="H76"/>
  <c r="H75"/>
  <c r="H74"/>
  <c r="H73"/>
  <c r="H72"/>
  <c r="H71"/>
  <c r="H70"/>
  <c r="H69"/>
  <c r="H68"/>
  <c r="H67"/>
  <c r="H66"/>
  <c r="H65"/>
  <c r="H63"/>
  <c r="H62"/>
  <c r="K61"/>
  <c r="H61"/>
  <c r="H59"/>
  <c r="H51"/>
  <c r="H50"/>
  <c r="H43"/>
  <c r="H40"/>
  <c r="H39"/>
  <c r="H38"/>
  <c r="H37"/>
  <c r="H36"/>
  <c r="H41"/>
  <c r="G24"/>
  <c r="H24"/>
  <c r="F24"/>
</calcChain>
</file>

<file path=xl/sharedStrings.xml><?xml version="1.0" encoding="utf-8"?>
<sst xmlns="http://schemas.openxmlformats.org/spreadsheetml/2006/main" count="118" uniqueCount="114">
  <si>
    <t>Отчет ООО "Аргумент"</t>
  </si>
  <si>
    <t xml:space="preserve">за период: 2020 г. </t>
  </si>
  <si>
    <t>Принят в управление - ноябрь 2008 г.</t>
  </si>
  <si>
    <t>Количество этажей - 9</t>
  </si>
  <si>
    <t>в т.ч:</t>
  </si>
  <si>
    <t xml:space="preserve"> - содержание </t>
  </si>
  <si>
    <t xml:space="preserve"> - текущий ремонт </t>
  </si>
  <si>
    <t xml:space="preserve"> - содержание лифтов </t>
  </si>
  <si>
    <t>2,99 руб/м²</t>
  </si>
  <si>
    <t>Движение денежных средств по статье содержание и текущий ремонт за 2020г.</t>
  </si>
  <si>
    <t>Таблица №1</t>
  </si>
  <si>
    <t>Начислено по статье содержание и текущий ремонт, руб.</t>
  </si>
  <si>
    <t>Собрано по статье содержание и текущий ремонт, руб.</t>
  </si>
  <si>
    <t>Дополнительные доходы ( реклама в лифте,размещение оборудования сотовой связи и т.д.),руб.</t>
  </si>
  <si>
    <t xml:space="preserve">Задолженность(-) / переплата населения, руб. </t>
  </si>
  <si>
    <t>Израсходовано по статье содержание и текущий ремонт, руб.</t>
  </si>
  <si>
    <t>Остаток денежных средств на лицевом счете дома по статье содержание и текущий ремонт на конец периода, руб.</t>
  </si>
  <si>
    <t>Все работы по текущему ремонту утверждены и подписаны советом МКД,полномочия которого установлены</t>
  </si>
  <si>
    <t>решением общего собрания собственников МКД.</t>
  </si>
  <si>
    <t>Состав работ по текущему ремонту</t>
  </si>
  <si>
    <t>Таблица №2</t>
  </si>
  <si>
    <t>Адрес</t>
  </si>
  <si>
    <t>Перечень выполненных работ</t>
  </si>
  <si>
    <t>Сумма,руб.</t>
  </si>
  <si>
    <t>Таблица №3</t>
  </si>
  <si>
    <t>Промывка системы отопления и водоотведение</t>
  </si>
  <si>
    <t>(слесарь-сантехник, электромонтер по обслуживанию электрооборудования, рабочий по обслуживанию мусоропроводов, рабочий по комплексному обслуживанию жилого фонда (уборка придомовой территории и лестничных клеток), плотник, слесарь-ремонтник, маляр, электрогазосварщик, кровельщик, контролер по учету эл/эн, АУП)</t>
  </si>
  <si>
    <t>Фактические расходы</t>
  </si>
  <si>
    <t>Таблица №4</t>
  </si>
  <si>
    <t xml:space="preserve">по содержанию и текущему ремонту общего имущества дома - Всего: </t>
  </si>
  <si>
    <t>№ п/п</t>
  </si>
  <si>
    <t>Вид</t>
  </si>
  <si>
    <t>Сумма, руб</t>
  </si>
  <si>
    <t>1</t>
  </si>
  <si>
    <t>Материалы, в т.ч.:</t>
  </si>
  <si>
    <t>ремонт электрооборудования</t>
  </si>
  <si>
    <t>ремонт сантехнического оборудования</t>
  </si>
  <si>
    <t>2</t>
  </si>
  <si>
    <t>Договора оказания услуг по содержанию и выполнению работ по текущему ремонту общего имущества в МКД</t>
  </si>
  <si>
    <t>3</t>
  </si>
  <si>
    <t>Транспортные услуги по доставке материалов</t>
  </si>
  <si>
    <t>4</t>
  </si>
  <si>
    <t>Услуги АДС</t>
  </si>
  <si>
    <t>5</t>
  </si>
  <si>
    <t>6</t>
  </si>
  <si>
    <t>7</t>
  </si>
  <si>
    <t>8</t>
  </si>
  <si>
    <t>Техническое обслуживание и ремонт лифтов ООО "Гранит"</t>
  </si>
  <si>
    <t>9</t>
  </si>
  <si>
    <t>Тех. освидетельствование , страхование лифтов</t>
  </si>
  <si>
    <t>10</t>
  </si>
  <si>
    <t>Аренда помещений под ЖЭУ</t>
  </si>
  <si>
    <t>11</t>
  </si>
  <si>
    <t>Охрана труда</t>
  </si>
  <si>
    <t>12</t>
  </si>
  <si>
    <t>Заработная плата</t>
  </si>
  <si>
    <t>13</t>
  </si>
  <si>
    <t>Начисления на з/пл (30,2%)</t>
  </si>
  <si>
    <t>14</t>
  </si>
  <si>
    <t>Налоги</t>
  </si>
  <si>
    <t>15</t>
  </si>
  <si>
    <t>Денежные средства за аренду общего имущества</t>
  </si>
  <si>
    <t>Таблица №5</t>
  </si>
  <si>
    <t>ООО "Лифтборт"</t>
  </si>
  <si>
    <t xml:space="preserve">ИП Шишкин </t>
  </si>
  <si>
    <t xml:space="preserve">Ростелеком </t>
  </si>
  <si>
    <t>Итого</t>
  </si>
  <si>
    <t xml:space="preserve">Приоритеты работы ООО «Аргумент»:
- четкие договорные отношения;
- высокий профессионализм сотрудников;
- регламентированный порядок предоставления услуг и их фиксированная цена;
- экономия на платежах за счет применения эффективных методов эксплуатации;
- повышение качества обслуживания;                                                                                                                                                                                                </t>
  </si>
  <si>
    <t>ООО «Аргумент» благодарит собственников помещений и совет дома за инициативу по повышению качества многоквартирного дома,а так же собственников помещений  добросовестно выполняющих свои обязательства, своевременно и в полном объеме оплачивающих коммунальные услуги, содержание и текущий ремонт.</t>
  </si>
  <si>
    <t>Управляющая организация ООО "Аргумент"</t>
  </si>
  <si>
    <t>по вопросам обращаться по телефону ЖЭУ 4-05-76, 4-24-93</t>
  </si>
  <si>
    <t xml:space="preserve">эл. почта:blgorod@rambler.ru </t>
  </si>
  <si>
    <r>
      <t xml:space="preserve">Информация размещена на сайте </t>
    </r>
    <r>
      <rPr>
        <b/>
        <u/>
        <sz val="11"/>
        <color indexed="8"/>
        <rFont val="Arial Cyr"/>
        <charset val="204"/>
      </rPr>
      <t>www.blgorod1.ru ,</t>
    </r>
    <r>
      <rPr>
        <b/>
        <sz val="11"/>
        <color indexed="8"/>
        <rFont val="Arial Cyr"/>
        <charset val="204"/>
      </rPr>
      <t xml:space="preserve"> </t>
    </r>
    <r>
      <rPr>
        <b/>
        <u/>
        <sz val="8"/>
        <rFont val="Arial Cyr"/>
        <charset val="204"/>
      </rPr>
      <t/>
    </r>
  </si>
  <si>
    <r>
      <t>www.reformagkh.ru</t>
    </r>
    <r>
      <rPr>
        <b/>
        <sz val="11"/>
        <color indexed="8"/>
        <rFont val="Arial Cyr"/>
        <charset val="204"/>
      </rPr>
      <t xml:space="preserve"> , на информационных досках</t>
    </r>
  </si>
  <si>
    <t>ООО "Империал"</t>
  </si>
  <si>
    <r>
      <rPr>
        <sz val="11"/>
        <color indexed="8"/>
        <rFont val="Arial"/>
        <family val="2"/>
        <charset val="204"/>
      </rPr>
      <t>материалы для сод-ия жил.фонда в надлежащем санитарном состоянии</t>
    </r>
    <r>
      <rPr>
        <sz val="9"/>
        <color indexed="8"/>
        <rFont val="Arial"/>
        <family val="2"/>
        <charset val="204"/>
      </rPr>
      <t xml:space="preserve"> (веники, моющие средства, тех. ткань, лопаты, инструменты, газоэлектросварочное оборудование, лён, герметик, болты, гайки, сгоны, набивка сальниковая, муфты, контргайки,провод различного диаметра, изолента,  крепеж, цемент, краска, скобяные изделия, стекло,песок,и т.д.)</t>
    </r>
  </si>
  <si>
    <t>Дератизация,дезинфекция мест общего пользования</t>
  </si>
  <si>
    <t>Услуги ЕИРКЦ  3,2%</t>
  </si>
  <si>
    <t xml:space="preserve">Рентабельность </t>
  </si>
  <si>
    <t>В 2020 году были произведены следующие виды работ по текущему ремонту  и  по программе</t>
  </si>
  <si>
    <t xml:space="preserve">энергосбержения (Таблица №2). </t>
  </si>
  <si>
    <t>Перечень выполненных работ по программе энергосбержения</t>
  </si>
  <si>
    <r>
      <t xml:space="preserve">Прочие </t>
    </r>
    <r>
      <rPr>
        <sz val="8"/>
        <color indexed="8"/>
        <rFont val="Arial"/>
        <family val="2"/>
        <charset val="204"/>
      </rPr>
      <t>(програмное обеспечение,штрафы,услуги банка)</t>
    </r>
  </si>
  <si>
    <t>Вымпел-Коммуникации</t>
  </si>
  <si>
    <t xml:space="preserve"> об исполнении договора управления жилым домом №12 по ул.Набережная.</t>
  </si>
  <si>
    <t xml:space="preserve">Адрес дома - Набережная 12 </t>
  </si>
  <si>
    <r>
      <t xml:space="preserve">Тариф на содержание и текущий ремонт общего имущества, утвержденный  общим собранием собственников: </t>
    </r>
    <r>
      <rPr>
        <b/>
        <sz val="11"/>
        <rFont val="Arial"/>
        <family val="2"/>
        <charset val="204"/>
      </rPr>
      <t xml:space="preserve">14,5 руб/м², </t>
    </r>
  </si>
  <si>
    <t>Общая площадь дома - 7023,70 кв. м</t>
  </si>
  <si>
    <t>Общая площадь квартир -5445,19 кв.м.</t>
  </si>
  <si>
    <t>Количество подъездов - 3</t>
  </si>
  <si>
    <t>Количество квартир - 105</t>
  </si>
  <si>
    <t>10 руб/м²</t>
  </si>
  <si>
    <t>Площадь подъезда - 849,7 кв. м</t>
  </si>
  <si>
    <t>1,51 руб/м²</t>
  </si>
  <si>
    <t>Площадь подвала - 768,9 кв. м</t>
  </si>
  <si>
    <t>Площадь кровли - 817,8 кв. м</t>
  </si>
  <si>
    <t>Площадь газона - 422 кв. м</t>
  </si>
  <si>
    <t>В таблице №1 приведено движение денежных средств по статье содержание и текущий ремонт  по лицевому счету дома №12 по ул.Набережная за 2020г.</t>
  </si>
  <si>
    <t>Остаток средств на счёте МКД по статье содержание и текущий ремонт на конец 2020г.  с учётом перерасхода/экономии за прошлые периоды составляет -235749 руб. (перерасход)</t>
  </si>
  <si>
    <r>
      <t xml:space="preserve">Задолженность населения за жку на 31.12.2020г. Составляет 42560 руб. </t>
    </r>
    <r>
      <rPr>
        <sz val="8"/>
        <color indexed="8"/>
        <rFont val="Arial"/>
        <family val="2"/>
        <charset val="204"/>
      </rPr>
      <t>(содержание и текущий ремонт, ХВС, ГВС, водоотведение, отопление, вывоз и утилизация ТКО)</t>
    </r>
  </si>
  <si>
    <t>ул.Набережная д.12</t>
  </si>
  <si>
    <t>Замена автоматических выключателей, проводов</t>
  </si>
  <si>
    <t>Ремонт кровли ООО "Теплострой+"</t>
  </si>
  <si>
    <t>Оценка соответствия лифтов, отработавших назначенный срок службы 3 шт.</t>
  </si>
  <si>
    <t>Установка скамеек 3 шт.</t>
  </si>
  <si>
    <t>Смена вентилей, сгонов у труб-ов, внутр. Трубопровода</t>
  </si>
  <si>
    <t>Смена вентилей,сгонов у труб-дов (материалы)</t>
  </si>
  <si>
    <t>В ходе плановых осмотров, а также на основании обращений собственников помещений жилого дома №12 по ул.Набережная в 2020 году были произведены следующие виды работ по замене и обслуживанию инженерного оборудования и других видов общего имущества (Таблица №3)</t>
  </si>
  <si>
    <t>Работы по ремонту инженерного оборудования и других видов по содержанию общего имущества многоквартирного дома</t>
  </si>
  <si>
    <t>Замена электрооборудования (эл.лампы)</t>
  </si>
  <si>
    <t>Ремонт общестроительный (замена линолеума, уст-ка табличек)</t>
  </si>
  <si>
    <t>Нормативная численность обслуживающего персонала  - 2,2 чел</t>
  </si>
  <si>
    <t>ремонт общестроительный</t>
  </si>
  <si>
    <t>Доходы полученные от размещения рекламы и предоставления места под аренду в многоквартирном доме №12 по ул.Набережная представлены в таблице №5</t>
  </si>
</sst>
</file>

<file path=xl/styles.xml><?xml version="1.0" encoding="utf-8"?>
<styleSheet xmlns="http://schemas.openxmlformats.org/spreadsheetml/2006/main">
  <fonts count="36">
    <font>
      <sz val="10"/>
      <name val="Arial"/>
    </font>
    <font>
      <sz val="8"/>
      <name val="Arial"/>
      <family val="2"/>
      <charset val="204"/>
    </font>
    <font>
      <b/>
      <sz val="14"/>
      <color indexed="8"/>
      <name val="Arial"/>
      <family val="2"/>
      <charset val="204"/>
    </font>
    <font>
      <sz val="10"/>
      <color indexed="8"/>
      <name val="Arial Cyr"/>
      <charset val="204"/>
    </font>
    <font>
      <sz val="14"/>
      <color indexed="8"/>
      <name val="Arial"/>
      <family val="2"/>
      <charset val="204"/>
    </font>
    <font>
      <sz val="11"/>
      <color indexed="8"/>
      <name val="Arial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sz val="11"/>
      <color indexed="8"/>
      <name val="Arial Cyr"/>
      <charset val="204"/>
    </font>
    <font>
      <sz val="11"/>
      <name val="Arial Cyr"/>
      <charset val="204"/>
    </font>
    <font>
      <sz val="14"/>
      <color indexed="8"/>
      <name val="Times New Roman"/>
      <family val="1"/>
      <charset val="204"/>
    </font>
    <font>
      <i/>
      <sz val="14"/>
      <color indexed="8"/>
      <name val="Times New Roman"/>
      <family val="1"/>
      <charset val="204"/>
    </font>
    <font>
      <sz val="12"/>
      <color indexed="8"/>
      <name val="Arial Cyr"/>
      <charset val="204"/>
    </font>
    <font>
      <b/>
      <sz val="12"/>
      <color indexed="8"/>
      <name val="Arial"/>
      <family val="2"/>
      <charset val="204"/>
    </font>
    <font>
      <sz val="12"/>
      <color indexed="8"/>
      <name val="Arial"/>
      <family val="2"/>
      <charset val="204"/>
    </font>
    <font>
      <b/>
      <sz val="10"/>
      <color indexed="8"/>
      <name val="Arial"/>
      <family val="2"/>
      <charset val="204"/>
    </font>
    <font>
      <sz val="10"/>
      <name val="Arial"/>
      <family val="2"/>
      <charset val="204"/>
    </font>
    <font>
      <sz val="10"/>
      <color indexed="8"/>
      <name val="Arial"/>
      <family val="2"/>
      <charset val="204"/>
    </font>
    <font>
      <sz val="10"/>
      <name val="Arial Cyr"/>
      <charset val="204"/>
    </font>
    <font>
      <sz val="8"/>
      <color indexed="8"/>
      <name val="Arial"/>
      <family val="2"/>
      <charset val="204"/>
    </font>
    <font>
      <b/>
      <sz val="9"/>
      <color indexed="8"/>
      <name val="Arial"/>
      <family val="2"/>
      <charset val="204"/>
    </font>
    <font>
      <b/>
      <sz val="11"/>
      <color indexed="8"/>
      <name val="Arial"/>
      <family val="2"/>
      <charset val="204"/>
    </font>
    <font>
      <i/>
      <sz val="10"/>
      <color indexed="8"/>
      <name val="Arial"/>
      <family val="2"/>
      <charset val="204"/>
    </font>
    <font>
      <sz val="6"/>
      <color indexed="8"/>
      <name val="Arial"/>
      <family val="2"/>
      <charset val="204"/>
    </font>
    <font>
      <sz val="9"/>
      <color indexed="8"/>
      <name val="Arial"/>
      <family val="2"/>
      <charset val="204"/>
    </font>
    <font>
      <b/>
      <sz val="12"/>
      <name val="Arial"/>
      <family val="2"/>
      <charset val="204"/>
    </font>
    <font>
      <b/>
      <sz val="8"/>
      <color indexed="8"/>
      <name val="Arial"/>
      <family val="2"/>
      <charset val="204"/>
    </font>
    <font>
      <u/>
      <sz val="11"/>
      <color indexed="12"/>
      <name val="Arial Cyr"/>
      <charset val="204"/>
    </font>
    <font>
      <u/>
      <sz val="11"/>
      <color indexed="8"/>
      <name val="Arial Cyr"/>
      <charset val="204"/>
    </font>
    <font>
      <b/>
      <sz val="11"/>
      <color indexed="8"/>
      <name val="Arial Cyr"/>
      <charset val="204"/>
    </font>
    <font>
      <b/>
      <u/>
      <sz val="11"/>
      <color indexed="8"/>
      <name val="Arial Cyr"/>
      <charset val="204"/>
    </font>
    <font>
      <b/>
      <u/>
      <sz val="8"/>
      <name val="Arial Cyr"/>
      <charset val="204"/>
    </font>
    <font>
      <b/>
      <sz val="12"/>
      <color indexed="8"/>
      <name val="Arial Cyr"/>
      <charset val="204"/>
    </font>
    <font>
      <b/>
      <sz val="8"/>
      <color indexed="8"/>
      <name val="Arial Cyr"/>
      <charset val="204"/>
    </font>
    <font>
      <b/>
      <u/>
      <sz val="8"/>
      <color indexed="8"/>
      <name val="Arial Cyr"/>
      <charset val="204"/>
    </font>
    <font>
      <sz val="11"/>
      <color rgb="FF000000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3">
    <xf numFmtId="0" fontId="0" fillId="0" borderId="0"/>
    <xf numFmtId="0" fontId="27" fillId="0" borderId="0" applyNumberFormat="0" applyFill="0" applyBorder="0" applyAlignment="0" applyProtection="0">
      <alignment vertical="top"/>
      <protection locked="0"/>
    </xf>
    <xf numFmtId="0" fontId="1" fillId="0" borderId="0">
      <alignment horizontal="left"/>
    </xf>
  </cellStyleXfs>
  <cellXfs count="172">
    <xf numFmtId="0" fontId="0" fillId="0" borderId="0" xfId="0"/>
    <xf numFmtId="0" fontId="2" fillId="2" borderId="0" xfId="2" applyFont="1" applyFill="1" applyAlignment="1"/>
    <xf numFmtId="0" fontId="5" fillId="2" borderId="0" xfId="2" applyFont="1" applyFill="1" applyAlignment="1"/>
    <xf numFmtId="0" fontId="6" fillId="3" borderId="0" xfId="2" applyFont="1" applyFill="1" applyAlignment="1">
      <alignment wrapText="1"/>
    </xf>
    <xf numFmtId="0" fontId="9" fillId="3" borderId="0" xfId="0" applyFont="1" applyFill="1"/>
    <xf numFmtId="0" fontId="6" fillId="3" borderId="0" xfId="2" applyFont="1" applyFill="1" applyAlignment="1"/>
    <xf numFmtId="0" fontId="10" fillId="2" borderId="0" xfId="2" applyFont="1" applyFill="1" applyAlignment="1"/>
    <xf numFmtId="0" fontId="11" fillId="2" borderId="0" xfId="2" applyFont="1" applyFill="1" applyAlignment="1"/>
    <xf numFmtId="0" fontId="13" fillId="2" borderId="0" xfId="2" applyFont="1" applyFill="1">
      <alignment horizontal="lef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5" fillId="2" borderId="0" xfId="2" applyFont="1" applyFill="1">
      <alignment horizontal="left"/>
    </xf>
    <xf numFmtId="2" fontId="5" fillId="2" borderId="1" xfId="2" applyNumberFormat="1" applyFont="1" applyFill="1" applyBorder="1" applyAlignment="1">
      <alignment vertical="center"/>
    </xf>
    <xf numFmtId="2" fontId="5" fillId="2" borderId="2" xfId="2" applyNumberFormat="1" applyFont="1" applyFill="1" applyBorder="1" applyAlignment="1">
      <alignment vertical="center"/>
    </xf>
    <xf numFmtId="2" fontId="5" fillId="2" borderId="1" xfId="2" applyNumberFormat="1" applyFont="1" applyFill="1" applyBorder="1" applyAlignment="1">
      <alignment horizontal="center" vertical="center"/>
    </xf>
    <xf numFmtId="2" fontId="8" fillId="2" borderId="1" xfId="0" applyNumberFormat="1" applyFont="1" applyFill="1" applyBorder="1" applyAlignment="1">
      <alignment horizontal="center" vertical="center"/>
    </xf>
    <xf numFmtId="1" fontId="8" fillId="2" borderId="1" xfId="0" applyNumberFormat="1" applyFont="1" applyFill="1" applyBorder="1" applyAlignment="1">
      <alignment horizontal="center" vertical="center"/>
    </xf>
    <xf numFmtId="1" fontId="8" fillId="2" borderId="3" xfId="0" applyNumberFormat="1" applyFont="1" applyFill="1" applyBorder="1" applyAlignment="1">
      <alignment horizontal="center" vertical="center"/>
    </xf>
    <xf numFmtId="0" fontId="6" fillId="3" borderId="0" xfId="2" applyFont="1" applyFill="1">
      <alignment horizontal="left"/>
    </xf>
    <xf numFmtId="0" fontId="14" fillId="2" borderId="0" xfId="2" applyFont="1" applyFill="1" applyAlignment="1">
      <alignment horizontal="left"/>
    </xf>
    <xf numFmtId="0" fontId="3" fillId="2" borderId="0" xfId="0" applyFont="1" applyFill="1" applyBorder="1"/>
    <xf numFmtId="0" fontId="20" fillId="2" borderId="0" xfId="2" applyFont="1" applyFill="1" applyBorder="1">
      <alignment horizontal="left"/>
    </xf>
    <xf numFmtId="0" fontId="19" fillId="2" borderId="0" xfId="2" applyFont="1" applyFill="1" applyBorder="1">
      <alignment horizontal="left"/>
    </xf>
    <xf numFmtId="0" fontId="15" fillId="2" borderId="0" xfId="2" applyFont="1" applyFill="1" applyBorder="1">
      <alignment horizontal="left"/>
    </xf>
    <xf numFmtId="0" fontId="13" fillId="2" borderId="3" xfId="2" applyFont="1" applyFill="1" applyBorder="1" applyAlignment="1">
      <alignment horizontal="center" vertical="center"/>
    </xf>
    <xf numFmtId="0" fontId="5" fillId="2" borderId="1" xfId="2" applyFont="1" applyFill="1" applyBorder="1" applyAlignment="1"/>
    <xf numFmtId="0" fontId="5" fillId="2" borderId="2" xfId="2" applyFont="1" applyFill="1" applyBorder="1" applyAlignment="1"/>
    <xf numFmtId="1" fontId="5" fillId="2" borderId="3" xfId="2" applyNumberFormat="1" applyFont="1" applyFill="1" applyBorder="1" applyAlignment="1">
      <alignment horizontal="right"/>
    </xf>
    <xf numFmtId="0" fontId="17" fillId="2" borderId="0" xfId="2" applyFont="1" applyFill="1">
      <alignment horizontal="left"/>
    </xf>
    <xf numFmtId="0" fontId="17" fillId="2" borderId="0" xfId="2" applyFont="1" applyFill="1" applyAlignment="1"/>
    <xf numFmtId="0" fontId="14" fillId="2" borderId="0" xfId="2" applyFont="1" applyFill="1" applyAlignment="1">
      <alignment horizontal="center"/>
    </xf>
    <xf numFmtId="0" fontId="23" fillId="2" borderId="0" xfId="2" applyFont="1" applyFill="1" applyAlignment="1">
      <alignment wrapText="1"/>
    </xf>
    <xf numFmtId="1" fontId="13" fillId="2" borderId="3" xfId="2" applyNumberFormat="1" applyFont="1" applyFill="1" applyBorder="1" applyAlignment="1">
      <alignment horizontal="center"/>
    </xf>
    <xf numFmtId="0" fontId="5" fillId="2" borderId="3" xfId="2" applyFont="1" applyFill="1" applyBorder="1" applyAlignment="1">
      <alignment horizontal="center"/>
    </xf>
    <xf numFmtId="1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>
      <alignment horizontal="left"/>
    </xf>
    <xf numFmtId="0" fontId="5" fillId="2" borderId="4" xfId="2" applyFont="1" applyFill="1" applyBorder="1" applyAlignment="1">
      <alignment horizontal="center"/>
    </xf>
    <xf numFmtId="1" fontId="21" fillId="2" borderId="3" xfId="2" applyNumberFormat="1" applyFont="1" applyFill="1" applyBorder="1" applyAlignment="1"/>
    <xf numFmtId="1" fontId="5" fillId="2" borderId="3" xfId="2" applyNumberFormat="1" applyFont="1" applyFill="1" applyBorder="1" applyAlignment="1"/>
    <xf numFmtId="0" fontId="24" fillId="2" borderId="0" xfId="2" applyFont="1" applyFill="1" applyBorder="1">
      <alignment horizontal="left"/>
    </xf>
    <xf numFmtId="0" fontId="24" fillId="2" borderId="0" xfId="2" applyFont="1" applyFill="1" applyBorder="1" applyAlignment="1"/>
    <xf numFmtId="0" fontId="15" fillId="2" borderId="0" xfId="2" applyFont="1" applyFill="1" applyBorder="1" applyAlignment="1"/>
    <xf numFmtId="0" fontId="5" fillId="2" borderId="3" xfId="0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center" vertical="center" wrapText="1"/>
    </xf>
    <xf numFmtId="0" fontId="5" fillId="2" borderId="3" xfId="2" applyFont="1" applyFill="1" applyBorder="1" applyAlignment="1">
      <alignment horizontal="center" vertical="center" wrapText="1"/>
    </xf>
    <xf numFmtId="0" fontId="8" fillId="2" borderId="3" xfId="0" applyFont="1" applyFill="1" applyBorder="1" applyAlignment="1">
      <alignment horizontal="center" vertical="center"/>
    </xf>
    <xf numFmtId="0" fontId="5" fillId="2" borderId="0" xfId="2" applyFont="1" applyFill="1" applyBorder="1" applyAlignment="1">
      <alignment horizontal="center" vertical="center" wrapText="1"/>
    </xf>
    <xf numFmtId="0" fontId="14" fillId="2" borderId="0" xfId="2" applyFont="1" applyFill="1" applyBorder="1" applyAlignment="1">
      <alignment vertical="center" wrapText="1"/>
    </xf>
    <xf numFmtId="0" fontId="14" fillId="2" borderId="0" xfId="2" applyFont="1" applyFill="1" applyBorder="1" applyAlignment="1"/>
    <xf numFmtId="2" fontId="8" fillId="2" borderId="3" xfId="0" applyNumberFormat="1" applyFont="1" applyFill="1" applyBorder="1" applyAlignment="1">
      <alignment horizontal="center" vertical="center" wrapText="1"/>
    </xf>
    <xf numFmtId="2" fontId="5" fillId="2" borderId="1" xfId="2" applyNumberFormat="1" applyFont="1" applyFill="1" applyBorder="1" applyAlignment="1">
      <alignment horizontal="center"/>
    </xf>
    <xf numFmtId="2" fontId="5" fillId="2" borderId="3" xfId="2" applyNumberFormat="1" applyFont="1" applyFill="1" applyBorder="1" applyAlignment="1">
      <alignment horizontal="center"/>
    </xf>
    <xf numFmtId="0" fontId="14" fillId="2" borderId="0" xfId="2" applyFont="1" applyFill="1" applyBorder="1" applyAlignment="1">
      <alignment horizontal="center"/>
    </xf>
    <xf numFmtId="0" fontId="24" fillId="2" borderId="0" xfId="2" applyFont="1" applyFill="1" applyBorder="1" applyAlignment="1">
      <alignment horizontal="center"/>
    </xf>
    <xf numFmtId="2" fontId="12" fillId="2" borderId="0" xfId="0" applyNumberFormat="1" applyFont="1" applyFill="1" applyBorder="1" applyAlignment="1">
      <alignment horizontal="center" vertical="center" wrapText="1"/>
    </xf>
    <xf numFmtId="2" fontId="14" fillId="2" borderId="0" xfId="2" applyNumberFormat="1" applyFont="1" applyFill="1" applyBorder="1" applyAlignment="1">
      <alignment horizontal="center"/>
    </xf>
    <xf numFmtId="0" fontId="26" fillId="2" borderId="0" xfId="2" applyFont="1" applyFill="1" applyAlignment="1">
      <alignment horizontal="center" wrapText="1"/>
    </xf>
    <xf numFmtId="0" fontId="6" fillId="3" borderId="1" xfId="2" applyFont="1" applyFill="1" applyBorder="1" applyAlignment="1"/>
    <xf numFmtId="0" fontId="6" fillId="3" borderId="2" xfId="2" applyFont="1" applyFill="1" applyBorder="1" applyAlignment="1"/>
    <xf numFmtId="1" fontId="6" fillId="3" borderId="3" xfId="2" applyNumberFormat="1" applyFont="1" applyFill="1" applyBorder="1" applyAlignment="1">
      <alignment horizontal="right"/>
    </xf>
    <xf numFmtId="0" fontId="5" fillId="2" borderId="0" xfId="2" applyFont="1" applyFill="1" applyAlignment="1">
      <alignment horizontal="left" wrapText="1"/>
    </xf>
    <xf numFmtId="0" fontId="8" fillId="2" borderId="3" xfId="0" applyFont="1" applyFill="1" applyBorder="1" applyAlignment="1">
      <alignment horizontal="center" vertical="center" wrapText="1"/>
    </xf>
    <xf numFmtId="0" fontId="2" fillId="2" borderId="0" xfId="2" applyFont="1" applyFill="1" applyAlignment="1">
      <alignment vertical="center"/>
    </xf>
    <xf numFmtId="0" fontId="3" fillId="2" borderId="0" xfId="0" applyFont="1" applyFill="1"/>
    <xf numFmtId="0" fontId="4" fillId="2" borderId="0" xfId="2" applyFont="1" applyFill="1" applyAlignment="1">
      <alignment wrapText="1"/>
    </xf>
    <xf numFmtId="0" fontId="5" fillId="2" borderId="0" xfId="2" applyFont="1" applyFill="1" applyAlignment="1">
      <alignment wrapText="1"/>
    </xf>
    <xf numFmtId="0" fontId="8" fillId="2" borderId="0" xfId="0" applyFont="1" applyFill="1"/>
    <xf numFmtId="0" fontId="10" fillId="2" borderId="0" xfId="2" applyFont="1" applyFill="1">
      <alignment horizontal="left"/>
    </xf>
    <xf numFmtId="0" fontId="12" fillId="2" borderId="0" xfId="0" applyFont="1" applyFill="1"/>
    <xf numFmtId="0" fontId="13" fillId="2" borderId="0" xfId="2" applyFont="1" applyFill="1" applyAlignment="1"/>
    <xf numFmtId="0" fontId="32" fillId="2" borderId="0" xfId="0" applyFont="1" applyFill="1"/>
    <xf numFmtId="0" fontId="3" fillId="2" borderId="0" xfId="0" applyFont="1" applyFill="1" applyBorder="1" applyAlignment="1">
      <alignment vertical="center" wrapText="1"/>
    </xf>
    <xf numFmtId="0" fontId="8" fillId="2" borderId="0" xfId="0" applyFont="1" applyFill="1" applyAlignment="1">
      <alignment horizontal="center" vertical="center"/>
    </xf>
    <xf numFmtId="2" fontId="8" fillId="2" borderId="0" xfId="0" applyNumberFormat="1" applyFont="1" applyFill="1" applyBorder="1" applyAlignment="1">
      <alignment horizontal="center" vertical="center"/>
    </xf>
    <xf numFmtId="0" fontId="13" fillId="2" borderId="0" xfId="2" applyFont="1" applyFill="1" applyBorder="1" applyAlignment="1"/>
    <xf numFmtId="0" fontId="13" fillId="2" borderId="0" xfId="2" applyFont="1" applyFill="1" applyAlignment="1">
      <alignment wrapText="1"/>
    </xf>
    <xf numFmtId="0" fontId="15" fillId="2" borderId="0" xfId="2" applyFont="1" applyFill="1" applyAlignment="1">
      <alignment horizontal="left"/>
    </xf>
    <xf numFmtId="0" fontId="21" fillId="2" borderId="0" xfId="2" applyFont="1" applyFill="1" applyBorder="1" applyAlignment="1">
      <alignment horizontal="center" vertical="center" wrapText="1"/>
    </xf>
    <xf numFmtId="0" fontId="17" fillId="2" borderId="0" xfId="2" applyFont="1" applyFill="1" applyBorder="1" applyAlignment="1"/>
    <xf numFmtId="1" fontId="13" fillId="2" borderId="0" xfId="2" applyNumberFormat="1" applyFont="1" applyFill="1" applyBorder="1" applyAlignment="1"/>
    <xf numFmtId="1" fontId="5" fillId="2" borderId="0" xfId="2" applyNumberFormat="1" applyFont="1" applyFill="1" applyBorder="1" applyAlignment="1"/>
    <xf numFmtId="1" fontId="24" fillId="2" borderId="0" xfId="2" applyNumberFormat="1" applyFont="1" applyFill="1" applyBorder="1" applyAlignment="1"/>
    <xf numFmtId="0" fontId="5" fillId="2" borderId="0" xfId="2" applyFont="1" applyFill="1" applyBorder="1" applyAlignment="1">
      <alignment wrapText="1"/>
    </xf>
    <xf numFmtId="2" fontId="12" fillId="2" borderId="0" xfId="0" applyNumberFormat="1" applyFont="1" applyFill="1" applyBorder="1" applyAlignment="1">
      <alignment vertical="center" wrapText="1"/>
    </xf>
    <xf numFmtId="0" fontId="21" fillId="2" borderId="0" xfId="2" applyFont="1" applyFill="1" applyAlignment="1">
      <alignment wrapText="1"/>
    </xf>
    <xf numFmtId="0" fontId="21" fillId="2" borderId="0" xfId="2" applyFont="1" applyFill="1" applyAlignment="1"/>
    <xf numFmtId="0" fontId="26" fillId="2" borderId="0" xfId="2" applyFont="1" applyFill="1" applyAlignment="1"/>
    <xf numFmtId="2" fontId="28" fillId="2" borderId="0" xfId="1" applyNumberFormat="1" applyFont="1" applyFill="1" applyAlignment="1" applyProtection="1"/>
    <xf numFmtId="0" fontId="29" fillId="2" borderId="0" xfId="0" applyFont="1" applyFill="1" applyAlignment="1"/>
    <xf numFmtId="0" fontId="33" fillId="2" borderId="0" xfId="0" applyFont="1" applyFill="1" applyAlignment="1"/>
    <xf numFmtId="0" fontId="30" fillId="2" borderId="0" xfId="0" applyFont="1" applyFill="1" applyAlignment="1"/>
    <xf numFmtId="0" fontId="34" fillId="2" borderId="0" xfId="0" applyFont="1" applyFill="1" applyAlignment="1"/>
    <xf numFmtId="0" fontId="6" fillId="3" borderId="0" xfId="2" applyFont="1" applyFill="1" applyAlignment="1">
      <alignment horizontal="left" wrapText="1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5" fillId="2" borderId="3" xfId="2" applyFont="1" applyFill="1" applyBorder="1" applyAlignment="1">
      <alignment horizontal="right"/>
    </xf>
    <xf numFmtId="0" fontId="21" fillId="2" borderId="3" xfId="2" applyFont="1" applyFill="1" applyBorder="1" applyAlignment="1">
      <alignment horizontal="right"/>
    </xf>
    <xf numFmtId="0" fontId="5" fillId="2" borderId="0" xfId="2" applyFont="1" applyFill="1" applyBorder="1" applyAlignment="1">
      <alignment horizontal="left"/>
    </xf>
    <xf numFmtId="0" fontId="5" fillId="2" borderId="3" xfId="0" applyFont="1" applyFill="1" applyBorder="1" applyAlignment="1">
      <alignment horizontal="center" wrapText="1"/>
    </xf>
    <xf numFmtId="2" fontId="5" fillId="2" borderId="5" xfId="2" applyNumberFormat="1" applyFont="1" applyFill="1" applyBorder="1" applyAlignment="1">
      <alignment vertical="center"/>
    </xf>
    <xf numFmtId="0" fontId="5" fillId="2" borderId="2" xfId="2" applyFont="1" applyFill="1" applyBorder="1" applyAlignment="1">
      <alignment horizontal="left" vertical="center"/>
    </xf>
    <xf numFmtId="0" fontId="22" fillId="2" borderId="0" xfId="2" applyFont="1" applyFill="1" applyAlignment="1"/>
    <xf numFmtId="0" fontId="21" fillId="2" borderId="0" xfId="2" applyFont="1" applyFill="1" applyAlignment="1">
      <alignment horizontal="center"/>
    </xf>
    <xf numFmtId="0" fontId="30" fillId="2" borderId="0" xfId="0" applyFont="1" applyFill="1" applyAlignment="1">
      <alignment horizontal="center"/>
    </xf>
    <xf numFmtId="0" fontId="22" fillId="2" borderId="0" xfId="2" applyFont="1" applyFill="1">
      <alignment horizontal="left"/>
    </xf>
    <xf numFmtId="0" fontId="14" fillId="2" borderId="12" xfId="2" applyFont="1" applyFill="1" applyBorder="1" applyAlignment="1">
      <alignment horizontal="left"/>
    </xf>
    <xf numFmtId="0" fontId="14" fillId="2" borderId="13" xfId="2" applyFont="1" applyFill="1" applyBorder="1" applyAlignment="1">
      <alignment horizontal="left"/>
    </xf>
    <xf numFmtId="0" fontId="5" fillId="2" borderId="1" xfId="2" applyFont="1" applyFill="1" applyBorder="1" applyAlignment="1">
      <alignment horizontal="center"/>
    </xf>
    <xf numFmtId="0" fontId="5" fillId="2" borderId="2" xfId="2" applyFont="1" applyFill="1" applyBorder="1" applyAlignment="1">
      <alignment horizontal="center"/>
    </xf>
    <xf numFmtId="0" fontId="5" fillId="2" borderId="5" xfId="2" applyFont="1" applyFill="1" applyBorder="1" applyAlignment="1">
      <alignment horizontal="center"/>
    </xf>
    <xf numFmtId="0" fontId="24" fillId="2" borderId="1" xfId="2" applyNumberFormat="1" applyFont="1" applyFill="1" applyBorder="1" applyAlignment="1">
      <alignment horizontal="left" wrapText="1"/>
    </xf>
    <xf numFmtId="0" fontId="24" fillId="2" borderId="2" xfId="2" applyNumberFormat="1" applyFont="1" applyFill="1" applyBorder="1" applyAlignment="1">
      <alignment horizontal="left" wrapText="1"/>
    </xf>
    <xf numFmtId="0" fontId="35" fillId="0" borderId="1" xfId="0" applyFont="1" applyBorder="1" applyAlignment="1">
      <alignment horizontal="left" vertical="top" wrapText="1"/>
    </xf>
    <xf numFmtId="0" fontId="35" fillId="0" borderId="2" xfId="0" applyFont="1" applyBorder="1" applyAlignment="1">
      <alignment horizontal="left" vertical="top" wrapText="1"/>
    </xf>
    <xf numFmtId="0" fontId="35" fillId="0" borderId="5" xfId="0" applyFont="1" applyBorder="1" applyAlignment="1">
      <alignment horizontal="left" vertical="top" wrapText="1"/>
    </xf>
    <xf numFmtId="0" fontId="5" fillId="2" borderId="0" xfId="2" applyFont="1" applyFill="1" applyBorder="1" applyAlignment="1">
      <alignment horizontal="left" wrapText="1"/>
    </xf>
    <xf numFmtId="0" fontId="20" fillId="2" borderId="0" xfId="2" applyFont="1" applyFill="1" applyBorder="1" applyAlignment="1">
      <alignment horizontal="left"/>
    </xf>
    <xf numFmtId="0" fontId="21" fillId="2" borderId="6" xfId="2" applyFont="1" applyFill="1" applyBorder="1" applyAlignment="1">
      <alignment horizontal="center" vertical="center" wrapText="1"/>
    </xf>
    <xf numFmtId="0" fontId="21" fillId="2" borderId="8" xfId="2" applyFont="1" applyFill="1" applyBorder="1" applyAlignment="1">
      <alignment horizontal="center" vertical="center" wrapText="1"/>
    </xf>
    <xf numFmtId="0" fontId="21" fillId="2" borderId="9" xfId="2" applyFont="1" applyFill="1" applyBorder="1" applyAlignment="1">
      <alignment horizontal="center" vertical="center" wrapText="1"/>
    </xf>
    <xf numFmtId="0" fontId="21" fillId="2" borderId="10" xfId="2" applyFont="1" applyFill="1" applyBorder="1" applyAlignment="1">
      <alignment horizontal="center" vertical="center" wrapText="1"/>
    </xf>
    <xf numFmtId="0" fontId="21" fillId="2" borderId="11" xfId="2" applyFont="1" applyFill="1" applyBorder="1" applyAlignment="1">
      <alignment horizontal="center" vertical="center" wrapText="1"/>
    </xf>
    <xf numFmtId="0" fontId="21" fillId="2" borderId="13" xfId="2" applyFont="1" applyFill="1" applyBorder="1" applyAlignment="1">
      <alignment horizontal="center" vertical="center" wrapText="1"/>
    </xf>
    <xf numFmtId="0" fontId="21" fillId="2" borderId="1" xfId="2" applyFont="1" applyFill="1" applyBorder="1" applyAlignment="1">
      <alignment horizontal="center" vertical="center"/>
    </xf>
    <xf numFmtId="0" fontId="21" fillId="2" borderId="2" xfId="2" applyFont="1" applyFill="1" applyBorder="1" applyAlignment="1">
      <alignment horizontal="center" vertical="center"/>
    </xf>
    <xf numFmtId="0" fontId="21" fillId="2" borderId="5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left" wrapText="1"/>
    </xf>
    <xf numFmtId="0" fontId="13" fillId="2" borderId="1" xfId="2" applyFont="1" applyFill="1" applyBorder="1" applyAlignment="1">
      <alignment horizontal="center" vertical="center"/>
    </xf>
    <xf numFmtId="0" fontId="13" fillId="2" borderId="5" xfId="2" applyFont="1" applyFill="1" applyBorder="1" applyAlignment="1">
      <alignment horizontal="center" vertical="center"/>
    </xf>
    <xf numFmtId="0" fontId="13" fillId="2" borderId="2" xfId="2" applyFont="1" applyFill="1" applyBorder="1" applyAlignment="1">
      <alignment horizontal="center" vertical="center"/>
    </xf>
    <xf numFmtId="0" fontId="21" fillId="2" borderId="3" xfId="2" applyFont="1" applyFill="1" applyBorder="1" applyAlignment="1">
      <alignment horizontal="center" vertical="center" wrapText="1"/>
    </xf>
    <xf numFmtId="0" fontId="5" fillId="2" borderId="1" xfId="2" applyFont="1" applyFill="1" applyBorder="1" applyAlignment="1">
      <alignment horizontal="left" wrapText="1"/>
    </xf>
    <xf numFmtId="0" fontId="5" fillId="2" borderId="2" xfId="2" applyFont="1" applyFill="1" applyBorder="1" applyAlignment="1">
      <alignment horizontal="left" wrapText="1"/>
    </xf>
    <xf numFmtId="0" fontId="5" fillId="2" borderId="5" xfId="2" applyFont="1" applyFill="1" applyBorder="1" applyAlignment="1">
      <alignment horizontal="left" wrapText="1"/>
    </xf>
    <xf numFmtId="0" fontId="23" fillId="2" borderId="0" xfId="2" applyFont="1" applyFill="1" applyAlignment="1">
      <alignment horizontal="left" wrapText="1"/>
    </xf>
    <xf numFmtId="2" fontId="4" fillId="2" borderId="7" xfId="2" applyNumberFormat="1" applyFont="1" applyFill="1" applyBorder="1" applyAlignment="1">
      <alignment horizontal="left" vertical="top" wrapText="1"/>
    </xf>
    <xf numFmtId="0" fontId="13" fillId="2" borderId="0" xfId="2" applyFont="1" applyFill="1" applyAlignment="1">
      <alignment horizontal="left" wrapText="1"/>
    </xf>
    <xf numFmtId="0" fontId="6" fillId="3" borderId="0" xfId="2" applyFont="1" applyFill="1" applyAlignment="1">
      <alignment horizontal="left"/>
    </xf>
    <xf numFmtId="0" fontId="6" fillId="3" borderId="0" xfId="2" applyFont="1" applyFill="1" applyAlignment="1">
      <alignment horizontal="left" wrapText="1"/>
    </xf>
    <xf numFmtId="0" fontId="13" fillId="2" borderId="0" xfId="2" applyFont="1" applyFill="1" applyBorder="1" applyAlignment="1">
      <alignment horizontal="center"/>
    </xf>
    <xf numFmtId="0" fontId="15" fillId="2" borderId="0" xfId="2" applyFont="1" applyFill="1" applyBorder="1" applyAlignment="1">
      <alignment horizontal="right"/>
    </xf>
    <xf numFmtId="0" fontId="13" fillId="2" borderId="0" xfId="2" applyFont="1" applyFill="1" applyAlignment="1">
      <alignment horizontal="center"/>
    </xf>
    <xf numFmtId="0" fontId="14" fillId="2" borderId="0" xfId="2" applyFont="1" applyFill="1">
      <alignment horizontal="left"/>
    </xf>
    <xf numFmtId="0" fontId="16" fillId="0" borderId="6" xfId="2" applyFont="1" applyFill="1" applyBorder="1" applyAlignment="1">
      <alignment horizontal="center" vertical="center" wrapText="1"/>
    </xf>
    <xf numFmtId="0" fontId="16" fillId="0" borderId="7" xfId="2" applyFont="1" applyFill="1" applyBorder="1" applyAlignment="1">
      <alignment horizontal="center" vertical="center" wrapText="1"/>
    </xf>
    <xf numFmtId="0" fontId="16" fillId="0" borderId="8" xfId="2" applyFont="1" applyFill="1" applyBorder="1" applyAlignment="1">
      <alignment horizontal="center" vertical="center" wrapText="1"/>
    </xf>
    <xf numFmtId="0" fontId="16" fillId="0" borderId="9" xfId="2" applyFont="1" applyFill="1" applyBorder="1" applyAlignment="1">
      <alignment horizontal="center" vertical="center" wrapText="1"/>
    </xf>
    <xf numFmtId="0" fontId="16" fillId="0" borderId="0" xfId="2" applyFont="1" applyFill="1" applyBorder="1" applyAlignment="1">
      <alignment horizontal="center" vertical="center" wrapText="1"/>
    </xf>
    <xf numFmtId="0" fontId="16" fillId="0" borderId="10" xfId="2" applyFont="1" applyFill="1" applyBorder="1" applyAlignment="1">
      <alignment horizontal="center" vertical="center" wrapText="1"/>
    </xf>
    <xf numFmtId="0" fontId="16" fillId="0" borderId="11" xfId="2" applyFont="1" applyFill="1" applyBorder="1" applyAlignment="1">
      <alignment horizontal="center" vertical="center" wrapText="1"/>
    </xf>
    <xf numFmtId="0" fontId="16" fillId="0" borderId="12" xfId="2" applyFont="1" applyFill="1" applyBorder="1" applyAlignment="1">
      <alignment horizontal="center" vertical="center" wrapText="1"/>
    </xf>
    <xf numFmtId="0" fontId="16" fillId="0" borderId="13" xfId="2" applyFont="1" applyFill="1" applyBorder="1" applyAlignment="1">
      <alignment horizontal="center" vertical="center" wrapText="1"/>
    </xf>
    <xf numFmtId="0" fontId="17" fillId="2" borderId="14" xfId="2" applyFont="1" applyFill="1" applyBorder="1" applyAlignment="1">
      <alignment horizontal="center" vertical="center" wrapText="1"/>
    </xf>
    <xf numFmtId="0" fontId="17" fillId="2" borderId="15" xfId="2" applyFont="1" applyFill="1" applyBorder="1" applyAlignment="1">
      <alignment horizontal="center" vertical="center" wrapText="1"/>
    </xf>
    <xf numFmtId="0" fontId="17" fillId="2" borderId="4" xfId="2" applyFont="1" applyFill="1" applyBorder="1" applyAlignment="1">
      <alignment horizontal="center" vertical="center" wrapText="1"/>
    </xf>
    <xf numFmtId="0" fontId="15" fillId="2" borderId="0" xfId="2" applyFont="1" applyFill="1">
      <alignment horizontal="left"/>
    </xf>
    <xf numFmtId="0" fontId="15" fillId="2" borderId="0" xfId="2" applyFont="1" applyFill="1" applyBorder="1">
      <alignment horizontal="left"/>
    </xf>
    <xf numFmtId="0" fontId="0" fillId="0" borderId="3" xfId="0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9" fillId="2" borderId="0" xfId="2" applyFont="1" applyFill="1" applyBorder="1">
      <alignment horizontal="left"/>
    </xf>
    <xf numFmtId="0" fontId="2" fillId="2" borderId="0" xfId="2" applyFont="1" applyFill="1" applyAlignment="1">
      <alignment horizontal="center" vertical="center"/>
    </xf>
    <xf numFmtId="0" fontId="2" fillId="2" borderId="0" xfId="2" applyFont="1" applyFill="1" applyAlignment="1">
      <alignment horizontal="center"/>
    </xf>
    <xf numFmtId="0" fontId="6" fillId="3" borderId="0" xfId="2" applyFont="1" applyFill="1" applyAlignment="1">
      <alignment horizontal="justify" wrapText="1"/>
    </xf>
    <xf numFmtId="0" fontId="13" fillId="2" borderId="0" xfId="2" applyFont="1" applyFill="1" applyAlignment="1">
      <alignment horizontal="center" wrapText="1"/>
    </xf>
    <xf numFmtId="0" fontId="5" fillId="2" borderId="1" xfId="2" applyFont="1" applyFill="1" applyBorder="1" applyAlignment="1">
      <alignment horizontal="left"/>
    </xf>
    <xf numFmtId="0" fontId="5" fillId="2" borderId="2" xfId="2" applyFont="1" applyFill="1" applyBorder="1" applyAlignment="1">
      <alignment horizontal="left"/>
    </xf>
    <xf numFmtId="0" fontId="5" fillId="2" borderId="5" xfId="2" applyFont="1" applyFill="1" applyBorder="1" applyAlignment="1">
      <alignment horizontal="left"/>
    </xf>
    <xf numFmtId="0" fontId="25" fillId="3" borderId="0" xfId="2" applyFont="1" applyFill="1" applyBorder="1" applyAlignment="1">
      <alignment horizontal="center"/>
    </xf>
    <xf numFmtId="2" fontId="28" fillId="2" borderId="0" xfId="1" applyNumberFormat="1" applyFont="1" applyFill="1" applyAlignment="1" applyProtection="1">
      <alignment horizontal="center"/>
    </xf>
    <xf numFmtId="0" fontId="29" fillId="2" borderId="0" xfId="0" applyFont="1" applyFill="1" applyAlignment="1">
      <alignment horizontal="center"/>
    </xf>
    <xf numFmtId="2" fontId="12" fillId="2" borderId="0" xfId="0" applyNumberFormat="1" applyFont="1" applyFill="1" applyBorder="1" applyAlignment="1">
      <alignment horizontal="left" vertical="center" wrapText="1"/>
    </xf>
    <xf numFmtId="0" fontId="21" fillId="2" borderId="0" xfId="2" applyFont="1" applyFill="1" applyAlignment="1">
      <alignment horizontal="center" wrapText="1"/>
    </xf>
  </cellXfs>
  <cellStyles count="3">
    <cellStyle name="Гиперссылка" xfId="1" builtinId="8"/>
    <cellStyle name="Обычный" xfId="0" builtinId="0"/>
    <cellStyle name="Обычный_Лист1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1040;&#1088;&#1075;&#1091;&#1084;&#1077;&#1085;&#1090;%20&#1079;&#1072;%202020&#1075;%20&#1089;&#1086;%20&#1089;&#1074;&#1086;&#1076;&#1085;&#1086;&#1081;%20&#1090;&#1072;&#1073;&#1083;&#1080;&#1094;&#1077;&#10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Основное"/>
      <sheetName val="с ОПУ"/>
      <sheetName val="Промывка"/>
      <sheetName val="Набережная 1"/>
      <sheetName val="Набережная 2"/>
      <sheetName val="Набережная 3"/>
      <sheetName val="Набережная 5"/>
      <sheetName val="Набережная 7"/>
      <sheetName val="Набережная 9"/>
      <sheetName val="Набережная 10"/>
      <sheetName val="Набережная 11"/>
      <sheetName val="Набережная 12"/>
      <sheetName val="Набережная 13"/>
      <sheetName val="Набережная 17"/>
      <sheetName val="Садовая 2"/>
      <sheetName val="Садовая 4"/>
      <sheetName val="Садовая 6"/>
      <sheetName val="Садовая 8"/>
      <sheetName val="Садовая 12"/>
      <sheetName val="Садовая 16"/>
      <sheetName val="Садовая 18"/>
      <sheetName val="Садовая 19а"/>
      <sheetName val="Садовая 19б"/>
      <sheetName val="Садовая 19в"/>
      <sheetName val="Садовая 20"/>
      <sheetName val="Садовая 21"/>
      <sheetName val="Садовая 22"/>
      <sheetName val="Садовая 23"/>
      <sheetName val="Садовая 24"/>
      <sheetName val="Садовая 25"/>
      <sheetName val="Садовая 27"/>
      <sheetName val="Садовая 29"/>
      <sheetName val="Садовая 31"/>
      <sheetName val="Успенка 23"/>
    </sheetNames>
    <sheetDataSet>
      <sheetData sheetId="0">
        <row r="10">
          <cell r="C10">
            <v>5445.19</v>
          </cell>
        </row>
        <row r="35">
          <cell r="H35">
            <v>3.8628568420586018</v>
          </cell>
        </row>
        <row r="36">
          <cell r="H36">
            <v>0.78233742630435743</v>
          </cell>
        </row>
        <row r="37">
          <cell r="H37">
            <v>0.67609287497968296</v>
          </cell>
        </row>
        <row r="38">
          <cell r="H38">
            <v>8.6332829099989663</v>
          </cell>
        </row>
        <row r="39">
          <cell r="H39">
            <v>1.0714727677054243</v>
          </cell>
        </row>
        <row r="40">
          <cell r="H40">
            <v>6.7142154553984374</v>
          </cell>
        </row>
        <row r="41">
          <cell r="H41">
            <v>32.212409912156282</v>
          </cell>
        </row>
        <row r="42">
          <cell r="H42">
            <v>0.13991090030586462</v>
          </cell>
        </row>
        <row r="43">
          <cell r="H43">
            <v>4.1387168092557296</v>
          </cell>
        </row>
        <row r="44">
          <cell r="H44">
            <v>2.5080067822155239</v>
          </cell>
        </row>
        <row r="45">
          <cell r="H45">
            <v>76.501908883372494</v>
          </cell>
        </row>
        <row r="46">
          <cell r="H46">
            <v>20.467948860026301</v>
          </cell>
        </row>
        <row r="47">
          <cell r="H47">
            <v>2.0433502149917993</v>
          </cell>
        </row>
        <row r="48">
          <cell r="H48">
            <v>4.1763403741300591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mailto:blgorod@rambler.ru," TargetMode="External"/><Relationship Id="rId2" Type="http://schemas.openxmlformats.org/officeDocument/2006/relationships/hyperlink" Target="mailto:blgorod@rambler.ru," TargetMode="External"/><Relationship Id="rId1" Type="http://schemas.openxmlformats.org/officeDocument/2006/relationships/hyperlink" Target="mailto:blgorod@rambler.ru,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R113"/>
  <sheetViews>
    <sheetView tabSelected="1" view="pageBreakPreview" zoomScaleSheetLayoutView="100" workbookViewId="0">
      <selection activeCell="A3" sqref="A3:H3"/>
    </sheetView>
  </sheetViews>
  <sheetFormatPr defaultRowHeight="12.75"/>
  <cols>
    <col min="1" max="1" width="12" style="63" customWidth="1"/>
    <col min="2" max="2" width="12.42578125" style="63" customWidth="1"/>
    <col min="3" max="3" width="14.5703125" style="63" customWidth="1"/>
    <col min="4" max="4" width="12.5703125" style="63" customWidth="1"/>
    <col min="5" max="5" width="17.5703125" style="63" customWidth="1"/>
    <col min="6" max="6" width="13.85546875" style="63" customWidth="1"/>
    <col min="7" max="7" width="18.42578125" style="63" customWidth="1"/>
    <col min="8" max="8" width="14.140625" style="63" bestFit="1" customWidth="1"/>
    <col min="9" max="9" width="9.140625" style="63"/>
    <col min="10" max="10" width="7" style="63" customWidth="1"/>
    <col min="11" max="16384" width="9.140625" style="63"/>
  </cols>
  <sheetData>
    <row r="1" spans="1:16" ht="18">
      <c r="A1" s="160" t="s">
        <v>0</v>
      </c>
      <c r="B1" s="160"/>
      <c r="C1" s="160"/>
      <c r="D1" s="160"/>
      <c r="E1" s="160"/>
      <c r="F1" s="160"/>
      <c r="G1" s="160"/>
      <c r="H1" s="160"/>
      <c r="I1" s="62"/>
      <c r="J1" s="62"/>
      <c r="K1" s="62"/>
      <c r="L1" s="62"/>
      <c r="M1" s="62"/>
      <c r="N1" s="62"/>
      <c r="O1" s="62"/>
      <c r="P1" s="62"/>
    </row>
    <row r="2" spans="1:16" ht="18">
      <c r="A2" s="160" t="s">
        <v>84</v>
      </c>
      <c r="B2" s="160"/>
      <c r="C2" s="160"/>
      <c r="D2" s="160"/>
      <c r="E2" s="160"/>
      <c r="F2" s="160"/>
      <c r="G2" s="160"/>
      <c r="H2" s="160"/>
      <c r="I2" s="62"/>
      <c r="J2" s="62"/>
      <c r="K2" s="62"/>
      <c r="L2" s="62"/>
      <c r="M2" s="62"/>
      <c r="N2" s="62"/>
      <c r="O2" s="62"/>
      <c r="P2" s="62"/>
    </row>
    <row r="3" spans="1:16" ht="18">
      <c r="A3" s="161" t="s">
        <v>1</v>
      </c>
      <c r="B3" s="161"/>
      <c r="C3" s="161"/>
      <c r="D3" s="161"/>
      <c r="E3" s="161"/>
      <c r="F3" s="161"/>
      <c r="G3" s="161"/>
      <c r="H3" s="161"/>
      <c r="I3" s="1"/>
      <c r="J3" s="1"/>
      <c r="K3" s="1"/>
      <c r="L3" s="1"/>
      <c r="M3" s="1"/>
      <c r="N3" s="1"/>
      <c r="O3" s="1"/>
      <c r="P3" s="1"/>
    </row>
    <row r="4" spans="1:16" ht="18">
      <c r="A4" s="1"/>
      <c r="B4" s="1"/>
      <c r="C4" s="1"/>
      <c r="D4" s="1"/>
      <c r="E4" s="1"/>
      <c r="F4" s="1"/>
      <c r="G4" s="1"/>
      <c r="H4" s="1"/>
      <c r="I4" s="1"/>
      <c r="J4" s="1"/>
      <c r="K4" s="64"/>
      <c r="L4" s="64"/>
      <c r="M4" s="64"/>
      <c r="N4" s="64"/>
    </row>
    <row r="5" spans="1:16" s="66" customFormat="1" ht="14.25" customHeight="1">
      <c r="A5" s="2" t="s">
        <v>85</v>
      </c>
      <c r="B5" s="2"/>
      <c r="C5" s="2"/>
      <c r="D5" s="2"/>
      <c r="E5" s="162" t="s">
        <v>86</v>
      </c>
      <c r="F5" s="162"/>
      <c r="G5" s="162"/>
      <c r="H5" s="162"/>
      <c r="I5" s="65"/>
      <c r="J5" s="65"/>
    </row>
    <row r="6" spans="1:16" s="66" customFormat="1" ht="14.25">
      <c r="A6" s="2" t="s">
        <v>2</v>
      </c>
      <c r="B6" s="2"/>
      <c r="C6" s="2"/>
      <c r="D6" s="2"/>
      <c r="E6" s="162"/>
      <c r="F6" s="162"/>
      <c r="G6" s="162"/>
      <c r="H6" s="162"/>
      <c r="I6" s="65"/>
      <c r="J6" s="65"/>
    </row>
    <row r="7" spans="1:16" s="66" customFormat="1" ht="14.25">
      <c r="A7" s="2" t="s">
        <v>87</v>
      </c>
      <c r="B7" s="2"/>
      <c r="C7" s="2"/>
      <c r="D7" s="2"/>
      <c r="E7" s="162"/>
      <c r="F7" s="162"/>
      <c r="G7" s="162"/>
      <c r="H7" s="162"/>
      <c r="I7" s="65"/>
      <c r="J7" s="65"/>
    </row>
    <row r="8" spans="1:16" s="66" customFormat="1" ht="14.25">
      <c r="A8" s="2" t="s">
        <v>88</v>
      </c>
      <c r="B8" s="2"/>
      <c r="C8" s="2"/>
      <c r="D8" s="2"/>
      <c r="E8" s="3"/>
      <c r="F8" s="3"/>
      <c r="G8" s="3"/>
      <c r="H8" s="3"/>
      <c r="I8" s="60"/>
      <c r="J8" s="60"/>
    </row>
    <row r="9" spans="1:16" s="66" customFormat="1" ht="14.25">
      <c r="A9" s="2" t="s">
        <v>3</v>
      </c>
      <c r="B9" s="2"/>
      <c r="C9" s="2"/>
      <c r="D9" s="2"/>
      <c r="E9" s="92" t="s">
        <v>4</v>
      </c>
      <c r="F9" s="3"/>
      <c r="G9" s="3"/>
      <c r="H9" s="3"/>
      <c r="I9" s="65"/>
      <c r="J9" s="65"/>
    </row>
    <row r="10" spans="1:16" s="66" customFormat="1" ht="14.25">
      <c r="A10" s="2" t="s">
        <v>89</v>
      </c>
      <c r="B10" s="2"/>
      <c r="C10" s="2"/>
      <c r="D10" s="2"/>
      <c r="E10" s="4"/>
      <c r="F10" s="92"/>
      <c r="G10" s="92"/>
      <c r="H10" s="92"/>
      <c r="I10" s="60"/>
      <c r="J10" s="60"/>
    </row>
    <row r="11" spans="1:16" s="66" customFormat="1" ht="14.25">
      <c r="A11" s="2" t="s">
        <v>90</v>
      </c>
      <c r="B11" s="2"/>
      <c r="C11" s="2"/>
      <c r="D11" s="2"/>
      <c r="E11" s="5" t="s">
        <v>5</v>
      </c>
      <c r="F11" s="5"/>
      <c r="G11" s="5" t="s">
        <v>91</v>
      </c>
      <c r="H11" s="4"/>
      <c r="I11" s="2"/>
      <c r="J11" s="2"/>
    </row>
    <row r="12" spans="1:16" s="66" customFormat="1" ht="14.25">
      <c r="A12" s="2" t="s">
        <v>92</v>
      </c>
      <c r="B12" s="2"/>
      <c r="C12" s="2"/>
      <c r="D12" s="2"/>
      <c r="E12" s="5" t="s">
        <v>6</v>
      </c>
      <c r="F12" s="5"/>
      <c r="G12" s="5" t="s">
        <v>93</v>
      </c>
      <c r="H12" s="4"/>
      <c r="I12" s="2"/>
      <c r="J12" s="2"/>
    </row>
    <row r="13" spans="1:16" s="66" customFormat="1" ht="14.25">
      <c r="A13" s="2" t="s">
        <v>94</v>
      </c>
      <c r="B13" s="2"/>
      <c r="C13" s="2"/>
      <c r="D13" s="2"/>
      <c r="E13" s="5" t="s">
        <v>7</v>
      </c>
      <c r="F13" s="5"/>
      <c r="G13" s="5" t="s">
        <v>8</v>
      </c>
      <c r="H13" s="4"/>
      <c r="I13" s="2"/>
      <c r="J13" s="2"/>
    </row>
    <row r="14" spans="1:16" s="66" customFormat="1" ht="14.25">
      <c r="A14" s="2" t="s">
        <v>95</v>
      </c>
      <c r="B14" s="2"/>
      <c r="C14" s="2"/>
      <c r="D14" s="2"/>
      <c r="E14" s="5"/>
      <c r="F14" s="5"/>
      <c r="G14" s="5"/>
      <c r="H14" s="4"/>
      <c r="I14" s="2"/>
      <c r="J14" s="2"/>
    </row>
    <row r="15" spans="1:16" s="66" customFormat="1" ht="14.25">
      <c r="A15" s="2" t="s">
        <v>96</v>
      </c>
      <c r="B15" s="2"/>
      <c r="C15" s="2"/>
      <c r="D15" s="2"/>
      <c r="E15" s="5"/>
      <c r="F15" s="5"/>
      <c r="G15" s="5"/>
      <c r="H15" s="4"/>
      <c r="I15" s="2"/>
      <c r="J15" s="2"/>
    </row>
    <row r="16" spans="1:16" ht="18.75">
      <c r="A16" s="6"/>
      <c r="B16" s="6"/>
      <c r="C16" s="6"/>
      <c r="D16" s="6"/>
      <c r="E16" s="6"/>
      <c r="F16" s="7"/>
      <c r="G16" s="7"/>
      <c r="H16" s="7"/>
      <c r="I16" s="7"/>
      <c r="J16" s="7"/>
      <c r="K16" s="67"/>
      <c r="L16" s="67"/>
      <c r="M16" s="67"/>
      <c r="N16" s="67"/>
    </row>
    <row r="17" spans="1:15" ht="30.2" customHeight="1">
      <c r="A17" s="126" t="s">
        <v>97</v>
      </c>
      <c r="B17" s="126"/>
      <c r="C17" s="126"/>
      <c r="D17" s="126"/>
      <c r="E17" s="126"/>
      <c r="F17" s="126"/>
      <c r="G17" s="126"/>
      <c r="H17" s="126"/>
      <c r="I17" s="65"/>
      <c r="J17" s="65"/>
      <c r="K17" s="68"/>
      <c r="L17" s="68"/>
      <c r="M17" s="68"/>
      <c r="N17" s="68"/>
    </row>
    <row r="18" spans="1:15" ht="15.75">
      <c r="A18" s="8"/>
      <c r="B18" s="8"/>
      <c r="C18" s="8"/>
      <c r="D18" s="8"/>
      <c r="E18" s="8"/>
      <c r="F18" s="8"/>
      <c r="G18" s="8"/>
      <c r="H18" s="8"/>
      <c r="I18" s="8"/>
      <c r="J18" s="8"/>
      <c r="K18" s="68"/>
      <c r="L18" s="68"/>
      <c r="M18" s="68"/>
      <c r="N18" s="68"/>
    </row>
    <row r="19" spans="1:15" ht="15.75">
      <c r="A19" s="141" t="s">
        <v>9</v>
      </c>
      <c r="B19" s="141"/>
      <c r="C19" s="141"/>
      <c r="D19" s="141"/>
      <c r="E19" s="141"/>
      <c r="F19" s="141"/>
      <c r="G19" s="141"/>
      <c r="H19" s="141"/>
      <c r="I19" s="69"/>
      <c r="J19" s="69"/>
      <c r="K19" s="69"/>
      <c r="L19" s="69"/>
      <c r="M19" s="69"/>
      <c r="N19" s="69"/>
    </row>
    <row r="20" spans="1:15" ht="15.75">
      <c r="A20" s="10"/>
      <c r="B20" s="142"/>
      <c r="C20" s="142"/>
      <c r="D20" s="142"/>
      <c r="E20" s="142"/>
      <c r="F20" s="142"/>
      <c r="G20" s="10"/>
      <c r="H20" s="11" t="s">
        <v>10</v>
      </c>
      <c r="I20" s="155"/>
      <c r="J20" s="155"/>
      <c r="K20" s="68"/>
      <c r="L20" s="68"/>
      <c r="M20" s="70"/>
    </row>
    <row r="21" spans="1:15" s="66" customFormat="1" ht="15" customHeight="1">
      <c r="A21" s="143" t="s">
        <v>11</v>
      </c>
      <c r="B21" s="144"/>
      <c r="C21" s="145"/>
      <c r="D21" s="152" t="s">
        <v>12</v>
      </c>
      <c r="E21" s="152" t="s">
        <v>13</v>
      </c>
      <c r="F21" s="152" t="s">
        <v>14</v>
      </c>
      <c r="G21" s="157" t="s">
        <v>15</v>
      </c>
      <c r="H21" s="157" t="s">
        <v>16</v>
      </c>
      <c r="I21" s="71"/>
    </row>
    <row r="22" spans="1:15" s="66" customFormat="1" ht="15" customHeight="1">
      <c r="A22" s="146"/>
      <c r="B22" s="147"/>
      <c r="C22" s="148"/>
      <c r="D22" s="153"/>
      <c r="E22" s="153"/>
      <c r="F22" s="153"/>
      <c r="G22" s="158"/>
      <c r="H22" s="158"/>
      <c r="I22" s="71"/>
    </row>
    <row r="23" spans="1:15" s="66" customFormat="1" ht="90" customHeight="1">
      <c r="A23" s="149"/>
      <c r="B23" s="150"/>
      <c r="C23" s="151"/>
      <c r="D23" s="154"/>
      <c r="E23" s="154"/>
      <c r="F23" s="154"/>
      <c r="G23" s="158"/>
      <c r="H23" s="158"/>
      <c r="I23" s="71"/>
    </row>
    <row r="24" spans="1:15" s="72" customFormat="1" ht="14.25">
      <c r="A24" s="12"/>
      <c r="B24" s="13"/>
      <c r="C24" s="99">
        <v>940768</v>
      </c>
      <c r="D24" s="14">
        <v>959836</v>
      </c>
      <c r="E24" s="14">
        <v>26456.880000000001</v>
      </c>
      <c r="F24" s="15">
        <f>D24-C24</f>
        <v>19068</v>
      </c>
      <c r="G24" s="16">
        <f>H59</f>
        <v>1187495.7402469302</v>
      </c>
      <c r="H24" s="17">
        <f>D24+E24-G24</f>
        <v>-201202.86024693015</v>
      </c>
      <c r="J24" s="73"/>
    </row>
    <row r="25" spans="1:15" s="72" customFormat="1" ht="46.15" customHeight="1">
      <c r="A25" s="135" t="s">
        <v>98</v>
      </c>
      <c r="B25" s="135"/>
      <c r="C25" s="135"/>
      <c r="D25" s="135"/>
      <c r="E25" s="135"/>
      <c r="F25" s="135"/>
      <c r="G25" s="135"/>
      <c r="H25" s="135"/>
      <c r="J25" s="73"/>
    </row>
    <row r="26" spans="1:15" s="72" customFormat="1" ht="29.25" customHeight="1">
      <c r="A26" s="136" t="s">
        <v>99</v>
      </c>
      <c r="B26" s="136"/>
      <c r="C26" s="136"/>
      <c r="D26" s="136"/>
      <c r="E26" s="136"/>
      <c r="F26" s="136"/>
      <c r="G26" s="136"/>
      <c r="H26" s="136"/>
      <c r="J26" s="73"/>
    </row>
    <row r="27" spans="1:15" ht="15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68"/>
      <c r="L27" s="68"/>
      <c r="M27" s="68"/>
      <c r="N27" s="68"/>
    </row>
    <row r="28" spans="1:15" ht="14.25">
      <c r="A28" s="137" t="s">
        <v>79</v>
      </c>
      <c r="B28" s="137"/>
      <c r="C28" s="137"/>
      <c r="D28" s="137"/>
      <c r="E28" s="137"/>
      <c r="F28" s="137"/>
      <c r="G28" s="137"/>
      <c r="H28" s="137"/>
      <c r="I28" s="2"/>
      <c r="J28" s="2"/>
      <c r="K28" s="66"/>
      <c r="L28" s="66"/>
      <c r="M28" s="66"/>
      <c r="N28" s="66"/>
    </row>
    <row r="29" spans="1:15" ht="14.25">
      <c r="A29" s="5" t="s">
        <v>80</v>
      </c>
      <c r="B29" s="5"/>
      <c r="C29" s="5"/>
      <c r="D29" s="5"/>
      <c r="E29" s="5"/>
      <c r="F29" s="5"/>
      <c r="G29" s="18"/>
      <c r="H29" s="18"/>
      <c r="I29" s="2"/>
      <c r="J29" s="2"/>
      <c r="K29" s="66"/>
      <c r="L29" s="66"/>
      <c r="M29" s="66"/>
      <c r="N29" s="66"/>
      <c r="O29" s="66"/>
    </row>
    <row r="30" spans="1:15" ht="15" customHeight="1">
      <c r="A30" s="138" t="s">
        <v>17</v>
      </c>
      <c r="B30" s="138"/>
      <c r="C30" s="138"/>
      <c r="D30" s="138"/>
      <c r="E30" s="138"/>
      <c r="F30" s="138"/>
      <c r="G30" s="138"/>
      <c r="H30" s="138"/>
      <c r="I30" s="65"/>
      <c r="J30" s="65"/>
      <c r="K30" s="65"/>
      <c r="L30" s="65"/>
      <c r="M30" s="65"/>
      <c r="N30" s="65"/>
    </row>
    <row r="31" spans="1:15" ht="14.25">
      <c r="A31" s="5" t="s">
        <v>18</v>
      </c>
      <c r="B31" s="5"/>
      <c r="C31" s="5"/>
      <c r="D31" s="5"/>
      <c r="E31" s="5"/>
      <c r="F31" s="5"/>
      <c r="G31" s="5"/>
      <c r="H31" s="5"/>
      <c r="I31" s="2"/>
      <c r="J31" s="2"/>
      <c r="K31" s="2"/>
      <c r="L31" s="2"/>
      <c r="M31" s="2"/>
      <c r="N31" s="2"/>
    </row>
    <row r="32" spans="1:15" ht="15">
      <c r="A32" s="19"/>
      <c r="B32" s="19"/>
      <c r="C32" s="19"/>
      <c r="D32" s="19"/>
      <c r="E32" s="19"/>
      <c r="F32" s="19"/>
      <c r="G32" s="19"/>
      <c r="H32" s="19"/>
      <c r="I32" s="19"/>
      <c r="J32" s="19"/>
      <c r="K32" s="19"/>
      <c r="L32" s="19"/>
      <c r="M32" s="19"/>
      <c r="N32" s="19"/>
    </row>
    <row r="33" spans="1:14" s="20" customFormat="1" ht="15.75">
      <c r="A33" s="139" t="s">
        <v>19</v>
      </c>
      <c r="B33" s="139"/>
      <c r="C33" s="139"/>
      <c r="D33" s="139"/>
      <c r="E33" s="139"/>
      <c r="F33" s="139"/>
      <c r="G33" s="139"/>
      <c r="H33" s="139"/>
      <c r="I33" s="74"/>
      <c r="J33" s="74"/>
    </row>
    <row r="34" spans="1:14" s="20" customFormat="1">
      <c r="A34" s="21"/>
      <c r="B34" s="22"/>
      <c r="C34" s="140"/>
      <c r="D34" s="140"/>
      <c r="E34" s="159"/>
      <c r="F34" s="159"/>
      <c r="G34" s="22"/>
      <c r="H34" s="23" t="s">
        <v>20</v>
      </c>
      <c r="I34" s="156"/>
      <c r="J34" s="156"/>
    </row>
    <row r="35" spans="1:14" s="20" customFormat="1" ht="15.75">
      <c r="A35" s="123" t="s">
        <v>21</v>
      </c>
      <c r="B35" s="124"/>
      <c r="C35" s="127" t="s">
        <v>22</v>
      </c>
      <c r="D35" s="129"/>
      <c r="E35" s="129"/>
      <c r="F35" s="129"/>
      <c r="G35" s="128"/>
      <c r="H35" s="24" t="s">
        <v>23</v>
      </c>
    </row>
    <row r="36" spans="1:14" s="20" customFormat="1" ht="15" customHeight="1">
      <c r="A36" s="117" t="s">
        <v>100</v>
      </c>
      <c r="B36" s="118"/>
      <c r="C36" s="25" t="s">
        <v>101</v>
      </c>
      <c r="D36" s="26"/>
      <c r="E36" s="26"/>
      <c r="F36" s="26"/>
      <c r="G36" s="26"/>
      <c r="H36" s="95">
        <f>397+401+194</f>
        <v>992</v>
      </c>
    </row>
    <row r="37" spans="1:14" s="20" customFormat="1" ht="15" customHeight="1">
      <c r="A37" s="119"/>
      <c r="B37" s="120"/>
      <c r="C37" s="26" t="s">
        <v>102</v>
      </c>
      <c r="D37" s="26"/>
      <c r="E37" s="26"/>
      <c r="F37" s="26"/>
      <c r="G37" s="26"/>
      <c r="H37" s="95">
        <f>211816</f>
        <v>211816</v>
      </c>
    </row>
    <row r="38" spans="1:14" s="20" customFormat="1" ht="15" customHeight="1">
      <c r="A38" s="119"/>
      <c r="B38" s="120"/>
      <c r="C38" s="25" t="s">
        <v>103</v>
      </c>
      <c r="D38" s="26"/>
      <c r="E38" s="26"/>
      <c r="F38" s="26"/>
      <c r="G38" s="26"/>
      <c r="H38" s="95">
        <f>3*8000</f>
        <v>24000</v>
      </c>
    </row>
    <row r="39" spans="1:14" s="20" customFormat="1" ht="15" customHeight="1">
      <c r="A39" s="119"/>
      <c r="B39" s="120"/>
      <c r="C39" s="26" t="s">
        <v>104</v>
      </c>
      <c r="D39" s="26"/>
      <c r="E39" s="26"/>
      <c r="F39" s="26"/>
      <c r="G39" s="26"/>
      <c r="H39" s="95">
        <f>22343</f>
        <v>22343</v>
      </c>
    </row>
    <row r="40" spans="1:14" s="20" customFormat="1" ht="15" customHeight="1">
      <c r="A40" s="119"/>
      <c r="B40" s="120"/>
      <c r="C40" s="26" t="s">
        <v>105</v>
      </c>
      <c r="D40" s="26"/>
      <c r="E40" s="26"/>
      <c r="F40" s="26"/>
      <c r="G40" s="26"/>
      <c r="H40" s="95">
        <f>2853+1230+7789+2910+3369+1778+3797</f>
        <v>23726</v>
      </c>
    </row>
    <row r="41" spans="1:14" s="20" customFormat="1" ht="15" customHeight="1">
      <c r="A41" s="119"/>
      <c r="B41" s="120"/>
      <c r="C41" s="25"/>
      <c r="D41" s="26"/>
      <c r="E41" s="26"/>
      <c r="F41" s="26"/>
      <c r="G41" s="26"/>
      <c r="H41" s="96">
        <f>SUM(H36:H40)</f>
        <v>282877</v>
      </c>
    </row>
    <row r="42" spans="1:14" s="20" customFormat="1" ht="15" customHeight="1">
      <c r="A42" s="119"/>
      <c r="B42" s="120"/>
      <c r="C42" s="123" t="s">
        <v>81</v>
      </c>
      <c r="D42" s="124"/>
      <c r="E42" s="124"/>
      <c r="F42" s="124"/>
      <c r="G42" s="125"/>
      <c r="H42" s="95"/>
    </row>
    <row r="43" spans="1:14" s="20" customFormat="1" ht="15" customHeight="1">
      <c r="A43" s="121"/>
      <c r="B43" s="122"/>
      <c r="C43" s="26" t="s">
        <v>106</v>
      </c>
      <c r="D43" s="100"/>
      <c r="E43" s="100"/>
      <c r="F43" s="100"/>
      <c r="G43" s="100"/>
      <c r="H43" s="95">
        <f>262+3848+1118</f>
        <v>5228</v>
      </c>
    </row>
    <row r="44" spans="1:14">
      <c r="A44" s="28"/>
      <c r="B44" s="28"/>
      <c r="C44" s="28"/>
      <c r="D44" s="28"/>
      <c r="E44" s="29"/>
      <c r="F44" s="29"/>
      <c r="G44" s="29"/>
      <c r="H44" s="29"/>
      <c r="I44" s="29"/>
      <c r="J44" s="29"/>
    </row>
    <row r="45" spans="1:14" ht="42.75" customHeight="1">
      <c r="A45" s="126" t="s">
        <v>107</v>
      </c>
      <c r="B45" s="126"/>
      <c r="C45" s="126"/>
      <c r="D45" s="126"/>
      <c r="E45" s="126"/>
      <c r="F45" s="126"/>
      <c r="G45" s="126"/>
      <c r="H45" s="126"/>
      <c r="I45" s="65"/>
      <c r="J45" s="65"/>
    </row>
    <row r="46" spans="1:14">
      <c r="A46" s="28"/>
      <c r="B46" s="28"/>
      <c r="C46" s="28"/>
      <c r="D46" s="28"/>
      <c r="E46" s="29"/>
      <c r="F46" s="29"/>
      <c r="G46" s="29"/>
      <c r="H46" s="29"/>
      <c r="I46" s="29"/>
      <c r="J46" s="29"/>
    </row>
    <row r="47" spans="1:14" ht="33" customHeight="1">
      <c r="A47" s="163" t="s">
        <v>108</v>
      </c>
      <c r="B47" s="163"/>
      <c r="C47" s="163"/>
      <c r="D47" s="163"/>
      <c r="E47" s="163"/>
      <c r="F47" s="163"/>
      <c r="G47" s="163"/>
      <c r="H47" s="163"/>
      <c r="I47" s="75"/>
      <c r="J47" s="75"/>
      <c r="K47" s="69"/>
      <c r="L47" s="69"/>
      <c r="M47" s="69"/>
      <c r="N47" s="69"/>
    </row>
    <row r="48" spans="1:14" ht="15">
      <c r="A48" s="30"/>
      <c r="B48" s="30"/>
      <c r="C48" s="30"/>
      <c r="D48" s="30"/>
      <c r="E48" s="30"/>
      <c r="F48" s="30"/>
      <c r="G48" s="30"/>
      <c r="H48" s="76" t="s">
        <v>24</v>
      </c>
      <c r="J48" s="30"/>
      <c r="K48" s="30"/>
      <c r="L48" s="30"/>
      <c r="M48" s="30"/>
      <c r="N48" s="30"/>
    </row>
    <row r="49" spans="1:12" ht="15.75">
      <c r="A49" s="127" t="s">
        <v>21</v>
      </c>
      <c r="B49" s="128"/>
      <c r="C49" s="127" t="s">
        <v>22</v>
      </c>
      <c r="D49" s="129"/>
      <c r="E49" s="129"/>
      <c r="F49" s="129"/>
      <c r="G49" s="128"/>
      <c r="H49" s="24" t="s">
        <v>23</v>
      </c>
      <c r="I49" s="30"/>
      <c r="J49" s="30"/>
    </row>
    <row r="50" spans="1:12" ht="15" customHeight="1">
      <c r="A50" s="130" t="s">
        <v>100</v>
      </c>
      <c r="B50" s="130"/>
      <c r="C50" s="131" t="s">
        <v>109</v>
      </c>
      <c r="D50" s="132"/>
      <c r="E50" s="132"/>
      <c r="F50" s="132"/>
      <c r="G50" s="133"/>
      <c r="H50" s="27">
        <f>2285+552</f>
        <v>2837</v>
      </c>
      <c r="I50" s="30"/>
      <c r="J50" s="30"/>
    </row>
    <row r="51" spans="1:12" ht="15" customHeight="1">
      <c r="A51" s="130"/>
      <c r="B51" s="130"/>
      <c r="C51" s="25" t="s">
        <v>110</v>
      </c>
      <c r="D51" s="93"/>
      <c r="E51" s="93"/>
      <c r="F51" s="93"/>
      <c r="G51" s="94"/>
      <c r="H51" s="27">
        <f>1455</f>
        <v>1455</v>
      </c>
      <c r="I51" s="30"/>
      <c r="J51" s="30"/>
      <c r="K51" s="30"/>
      <c r="L51" s="30"/>
    </row>
    <row r="52" spans="1:12" ht="14.25">
      <c r="A52" s="130"/>
      <c r="B52" s="130"/>
      <c r="C52" s="164" t="s">
        <v>25</v>
      </c>
      <c r="D52" s="165"/>
      <c r="E52" s="165"/>
      <c r="F52" s="165"/>
      <c r="G52" s="166"/>
      <c r="H52" s="38">
        <v>6483</v>
      </c>
      <c r="I52" s="29"/>
      <c r="J52" s="29"/>
    </row>
    <row r="53" spans="1:12" ht="15">
      <c r="A53" s="77"/>
      <c r="B53" s="77"/>
      <c r="C53" s="97"/>
      <c r="D53" s="97"/>
      <c r="E53" s="97"/>
      <c r="F53" s="97"/>
      <c r="G53" s="97"/>
      <c r="H53" s="78"/>
      <c r="I53" s="29"/>
      <c r="J53" s="29"/>
    </row>
    <row r="54" spans="1:12">
      <c r="A54" s="101" t="s">
        <v>111</v>
      </c>
      <c r="B54" s="101"/>
      <c r="C54" s="101"/>
      <c r="D54" s="101"/>
      <c r="E54" s="101"/>
      <c r="F54" s="101"/>
      <c r="G54" s="101"/>
      <c r="H54" s="101"/>
      <c r="I54" s="101"/>
      <c r="J54" s="101"/>
    </row>
    <row r="55" spans="1:12" ht="18" customHeight="1">
      <c r="A55" s="134" t="s">
        <v>26</v>
      </c>
      <c r="B55" s="134"/>
      <c r="C55" s="134"/>
      <c r="D55" s="134"/>
      <c r="E55" s="134"/>
      <c r="F55" s="134"/>
      <c r="G55" s="134"/>
      <c r="H55" s="134"/>
      <c r="I55" s="31"/>
      <c r="J55" s="31"/>
    </row>
    <row r="56" spans="1:12" ht="12.2" customHeight="1">
      <c r="A56" s="31"/>
      <c r="B56" s="31"/>
      <c r="C56" s="31"/>
      <c r="D56" s="31"/>
      <c r="E56" s="31"/>
      <c r="F56" s="31"/>
      <c r="G56" s="31"/>
      <c r="H56" s="31"/>
      <c r="I56" s="31"/>
      <c r="J56" s="31"/>
    </row>
    <row r="57" spans="1:12" ht="15.75">
      <c r="A57" s="141" t="s">
        <v>27</v>
      </c>
      <c r="B57" s="141"/>
      <c r="C57" s="141"/>
      <c r="D57" s="141"/>
      <c r="E57" s="141"/>
      <c r="F57" s="141"/>
      <c r="G57" s="141"/>
      <c r="H57" s="141"/>
      <c r="I57" s="141"/>
      <c r="J57" s="141"/>
    </row>
    <row r="58" spans="1:12" ht="15.75">
      <c r="A58" s="9"/>
      <c r="B58" s="9"/>
      <c r="C58" s="9"/>
      <c r="D58" s="9"/>
      <c r="E58" s="9"/>
      <c r="F58" s="9"/>
      <c r="G58" s="9"/>
      <c r="H58" s="76" t="s">
        <v>28</v>
      </c>
      <c r="J58" s="9"/>
    </row>
    <row r="59" spans="1:12" ht="15.75">
      <c r="A59" s="105" t="s">
        <v>29</v>
      </c>
      <c r="B59" s="105"/>
      <c r="C59" s="105"/>
      <c r="D59" s="105"/>
      <c r="E59" s="105"/>
      <c r="F59" s="105"/>
      <c r="G59" s="106"/>
      <c r="H59" s="32">
        <f>SUM(H67:H79)+H61+H66</f>
        <v>1187495.7402469302</v>
      </c>
      <c r="I59" s="79"/>
      <c r="J59" s="79"/>
    </row>
    <row r="60" spans="1:12" ht="15">
      <c r="A60" s="33" t="s">
        <v>30</v>
      </c>
      <c r="B60" s="107" t="s">
        <v>31</v>
      </c>
      <c r="C60" s="108"/>
      <c r="D60" s="108"/>
      <c r="E60" s="108"/>
      <c r="F60" s="108"/>
      <c r="G60" s="109"/>
      <c r="H60" s="34" t="s">
        <v>32</v>
      </c>
      <c r="I60" s="35"/>
    </row>
    <row r="61" spans="1:12" ht="15.75">
      <c r="A61" s="36" t="s">
        <v>33</v>
      </c>
      <c r="B61" s="25" t="s">
        <v>34</v>
      </c>
      <c r="C61" s="26"/>
      <c r="D61" s="26"/>
      <c r="E61" s="26"/>
      <c r="F61" s="26"/>
      <c r="G61" s="26"/>
      <c r="H61" s="37">
        <f>SUM(H62:H65)</f>
        <v>54680.989447809072</v>
      </c>
      <c r="I61" s="10"/>
      <c r="K61" s="80">
        <f>[1]Основное!$C$10*[1]Основное!K35</f>
        <v>0</v>
      </c>
    </row>
    <row r="62" spans="1:12" ht="15">
      <c r="A62" s="36"/>
      <c r="B62" s="25" t="s">
        <v>35</v>
      </c>
      <c r="C62" s="26"/>
      <c r="D62" s="26"/>
      <c r="E62" s="26"/>
      <c r="F62" s="26"/>
      <c r="G62" s="26"/>
      <c r="H62" s="38">
        <f>772+553</f>
        <v>1325</v>
      </c>
      <c r="I62" s="10"/>
    </row>
    <row r="63" spans="1:12" ht="15">
      <c r="A63" s="36"/>
      <c r="B63" s="25" t="s">
        <v>112</v>
      </c>
      <c r="C63" s="26"/>
      <c r="D63" s="26"/>
      <c r="E63" s="26"/>
      <c r="F63" s="26"/>
      <c r="G63" s="26"/>
      <c r="H63" s="38">
        <f>21474+811</f>
        <v>22285</v>
      </c>
      <c r="I63" s="10"/>
    </row>
    <row r="64" spans="1:12" ht="15">
      <c r="A64" s="36"/>
      <c r="B64" s="25" t="s">
        <v>36</v>
      </c>
      <c r="C64" s="26"/>
      <c r="D64" s="26"/>
      <c r="E64" s="26"/>
      <c r="F64" s="26"/>
      <c r="G64" s="26"/>
      <c r="H64" s="38">
        <v>10037</v>
      </c>
      <c r="I64" s="10"/>
    </row>
    <row r="65" spans="1:10" ht="49.7" customHeight="1">
      <c r="A65" s="36"/>
      <c r="B65" s="110" t="s">
        <v>75</v>
      </c>
      <c r="C65" s="111"/>
      <c r="D65" s="111"/>
      <c r="E65" s="111"/>
      <c r="F65" s="111"/>
      <c r="G65" s="111"/>
      <c r="H65" s="38">
        <f>[1]Основное!C10*[1]Основное!H35</f>
        <v>21033.989447809076</v>
      </c>
      <c r="I65" s="10"/>
    </row>
    <row r="66" spans="1:10" ht="29.85" customHeight="1">
      <c r="A66" s="36" t="s">
        <v>37</v>
      </c>
      <c r="B66" s="112" t="s">
        <v>38</v>
      </c>
      <c r="C66" s="113"/>
      <c r="D66" s="113"/>
      <c r="E66" s="113"/>
      <c r="F66" s="113"/>
      <c r="G66" s="114"/>
      <c r="H66" s="38">
        <f>211816+16000+8000+6483+[1]Основное!H37*[1]Основное!C10</f>
        <v>245980.45416191063</v>
      </c>
      <c r="I66" s="10"/>
    </row>
    <row r="67" spans="1:10" ht="15">
      <c r="A67" s="36" t="s">
        <v>39</v>
      </c>
      <c r="B67" s="25" t="s">
        <v>40</v>
      </c>
      <c r="C67" s="26"/>
      <c r="D67" s="26"/>
      <c r="E67" s="26"/>
      <c r="F67" s="26"/>
      <c r="G67" s="26"/>
      <c r="H67" s="38">
        <f>[1]Основное!$C$10*[1]Основное!H36</f>
        <v>4259.9759303382234</v>
      </c>
      <c r="I67" s="10"/>
    </row>
    <row r="68" spans="1:10" ht="15">
      <c r="A68" s="36" t="s">
        <v>41</v>
      </c>
      <c r="B68" s="25" t="s">
        <v>42</v>
      </c>
      <c r="C68" s="26"/>
      <c r="D68" s="26"/>
      <c r="E68" s="26"/>
      <c r="F68" s="26"/>
      <c r="G68" s="26"/>
      <c r="H68" s="38">
        <f>[1]Основное!$C$10*[1]Основное!H38</f>
        <v>47009.865768697266</v>
      </c>
      <c r="I68" s="10"/>
    </row>
    <row r="69" spans="1:10" ht="15">
      <c r="A69" s="36" t="s">
        <v>43</v>
      </c>
      <c r="B69" s="25" t="s">
        <v>76</v>
      </c>
      <c r="C69" s="26"/>
      <c r="D69" s="26"/>
      <c r="E69" s="26"/>
      <c r="F69" s="26"/>
      <c r="G69" s="26"/>
      <c r="H69" s="38">
        <f>[1]Основное!$C$10*[1]Основное!H39</f>
        <v>5834.3727999818993</v>
      </c>
      <c r="I69" s="10"/>
    </row>
    <row r="70" spans="1:10" ht="15">
      <c r="A70" s="36" t="s">
        <v>44</v>
      </c>
      <c r="B70" s="25" t="s">
        <v>77</v>
      </c>
      <c r="C70" s="26"/>
      <c r="D70" s="26"/>
      <c r="E70" s="26"/>
      <c r="F70" s="26"/>
      <c r="G70" s="26"/>
      <c r="H70" s="38">
        <f>[1]Основное!$C$10*[1]Основное!H40</f>
        <v>36560.178855581013</v>
      </c>
      <c r="I70" s="10"/>
    </row>
    <row r="71" spans="1:10" ht="15">
      <c r="A71" s="36" t="s">
        <v>45</v>
      </c>
      <c r="B71" s="25" t="s">
        <v>47</v>
      </c>
      <c r="C71" s="26"/>
      <c r="D71" s="26"/>
      <c r="E71" s="26"/>
      <c r="F71" s="26"/>
      <c r="G71" s="26"/>
      <c r="H71" s="38">
        <f>[1]Основное!$C$10*[1]Основное!H41</f>
        <v>175402.69232957426</v>
      </c>
      <c r="I71" s="10"/>
    </row>
    <row r="72" spans="1:10" ht="15">
      <c r="A72" s="36" t="s">
        <v>46</v>
      </c>
      <c r="B72" s="25" t="s">
        <v>49</v>
      </c>
      <c r="C72" s="26"/>
      <c r="D72" s="26"/>
      <c r="E72" s="26"/>
      <c r="F72" s="26"/>
      <c r="G72" s="26"/>
      <c r="H72" s="38">
        <f>[1]Основное!$C$10*[1]Основное!H42+4100*3</f>
        <v>13061.841435236491</v>
      </c>
      <c r="I72" s="10"/>
    </row>
    <row r="73" spans="1:10" ht="15">
      <c r="A73" s="36" t="s">
        <v>48</v>
      </c>
      <c r="B73" s="25" t="s">
        <v>51</v>
      </c>
      <c r="C73" s="26"/>
      <c r="D73" s="26"/>
      <c r="E73" s="26"/>
      <c r="F73" s="26"/>
      <c r="G73" s="26"/>
      <c r="H73" s="38">
        <f>[1]Основное!$C$10*[1]Основное!H43</f>
        <v>22536.099382591205</v>
      </c>
      <c r="I73" s="10"/>
    </row>
    <row r="74" spans="1:10" ht="15">
      <c r="A74" s="36" t="s">
        <v>50</v>
      </c>
      <c r="B74" s="25" t="s">
        <v>53</v>
      </c>
      <c r="C74" s="26"/>
      <c r="D74" s="26"/>
      <c r="E74" s="26"/>
      <c r="F74" s="26"/>
      <c r="G74" s="26"/>
      <c r="H74" s="38">
        <f>[1]Основное!$C$10*[1]Основное!H44</f>
        <v>13656.573450452148</v>
      </c>
      <c r="I74" s="10"/>
    </row>
    <row r="75" spans="1:10" ht="15">
      <c r="A75" s="36" t="s">
        <v>52</v>
      </c>
      <c r="B75" s="25" t="s">
        <v>55</v>
      </c>
      <c r="C75" s="26"/>
      <c r="D75" s="26"/>
      <c r="E75" s="26"/>
      <c r="F75" s="26"/>
      <c r="G75" s="26"/>
      <c r="H75" s="38">
        <f>[1]Основное!$C$10*[1]Основное!H45</f>
        <v>416567.42923265102</v>
      </c>
      <c r="I75" s="10"/>
    </row>
    <row r="76" spans="1:10" ht="15">
      <c r="A76" s="36" t="s">
        <v>54</v>
      </c>
      <c r="B76" s="25" t="s">
        <v>57</v>
      </c>
      <c r="C76" s="26"/>
      <c r="D76" s="26"/>
      <c r="E76" s="26"/>
      <c r="F76" s="26"/>
      <c r="G76" s="26"/>
      <c r="H76" s="38">
        <f>[1]Основное!$C$10*[1]Основное!H46</f>
        <v>111451.8704531266</v>
      </c>
      <c r="I76" s="10"/>
    </row>
    <row r="77" spans="1:10" ht="15">
      <c r="A77" s="36" t="s">
        <v>56</v>
      </c>
      <c r="B77" s="25" t="s">
        <v>59</v>
      </c>
      <c r="C77" s="26"/>
      <c r="D77" s="26"/>
      <c r="E77" s="26"/>
      <c r="F77" s="26"/>
      <c r="G77" s="26"/>
      <c r="H77" s="38">
        <f>[1]Основное!$C$10*[1]Основное!H47</f>
        <v>11126.430157171195</v>
      </c>
      <c r="I77" s="10"/>
    </row>
    <row r="78" spans="1:10" ht="15">
      <c r="A78" s="36" t="s">
        <v>58</v>
      </c>
      <c r="B78" s="25" t="s">
        <v>82</v>
      </c>
      <c r="C78" s="26"/>
      <c r="D78" s="26"/>
      <c r="E78" s="26"/>
      <c r="F78" s="26"/>
      <c r="G78" s="26"/>
      <c r="H78" s="38">
        <f>[1]Основное!$C$10*[1]Основное!H48</f>
        <v>22740.966841809255</v>
      </c>
      <c r="I78" s="10"/>
    </row>
    <row r="79" spans="1:10" ht="14.25">
      <c r="A79" s="36" t="s">
        <v>60</v>
      </c>
      <c r="B79" s="57" t="s">
        <v>78</v>
      </c>
      <c r="C79" s="58"/>
      <c r="D79" s="58"/>
      <c r="E79" s="58"/>
      <c r="F79" s="58"/>
      <c r="G79" s="58"/>
      <c r="H79" s="59">
        <v>6626</v>
      </c>
      <c r="I79" s="81"/>
      <c r="J79" s="81"/>
    </row>
    <row r="80" spans="1:10" s="20" customFormat="1" ht="26.45" customHeight="1">
      <c r="A80" s="115" t="s">
        <v>113</v>
      </c>
      <c r="B80" s="115"/>
      <c r="C80" s="115"/>
      <c r="D80" s="115"/>
      <c r="E80" s="115"/>
      <c r="F80" s="115"/>
      <c r="G80" s="115"/>
      <c r="H80" s="115"/>
      <c r="I80" s="82"/>
      <c r="J80" s="82"/>
    </row>
    <row r="81" spans="1:16" s="20" customFormat="1">
      <c r="A81" s="39"/>
      <c r="B81" s="116"/>
      <c r="C81" s="116"/>
      <c r="D81" s="116"/>
      <c r="E81" s="116"/>
      <c r="F81" s="116"/>
      <c r="G81" s="116"/>
      <c r="H81" s="116"/>
      <c r="I81" s="40"/>
      <c r="J81" s="40"/>
    </row>
    <row r="82" spans="1:16" s="20" customFormat="1" ht="15.75">
      <c r="A82" s="167" t="s">
        <v>61</v>
      </c>
      <c r="B82" s="167"/>
      <c r="C82" s="167"/>
      <c r="D82" s="167"/>
      <c r="E82" s="167"/>
      <c r="F82" s="167"/>
      <c r="G82" s="167"/>
      <c r="I82" s="39"/>
      <c r="J82" s="39"/>
    </row>
    <row r="83" spans="1:16" s="20" customFormat="1" ht="15">
      <c r="A83" s="35"/>
      <c r="B83" s="35"/>
      <c r="C83" s="35"/>
      <c r="D83" s="35"/>
      <c r="F83" s="41" t="s">
        <v>62</v>
      </c>
      <c r="H83" s="40"/>
      <c r="I83" s="40"/>
      <c r="J83" s="40"/>
    </row>
    <row r="84" spans="1:16" s="20" customFormat="1" ht="34.5" customHeight="1">
      <c r="A84" s="61" t="s">
        <v>74</v>
      </c>
      <c r="B84" s="42" t="s">
        <v>63</v>
      </c>
      <c r="C84" s="43" t="s">
        <v>64</v>
      </c>
      <c r="D84" s="44" t="s">
        <v>65</v>
      </c>
      <c r="E84" s="98" t="s">
        <v>83</v>
      </c>
      <c r="F84" s="45" t="s">
        <v>66</v>
      </c>
      <c r="G84" s="46"/>
      <c r="H84" s="47"/>
      <c r="I84" s="48"/>
      <c r="J84" s="40"/>
      <c r="K84" s="40"/>
      <c r="L84" s="40"/>
    </row>
    <row r="85" spans="1:16" s="20" customFormat="1" ht="15">
      <c r="A85" s="49">
        <v>1496.88</v>
      </c>
      <c r="B85" s="49">
        <v>6480</v>
      </c>
      <c r="C85" s="50">
        <v>6480</v>
      </c>
      <c r="D85" s="51">
        <v>6000</v>
      </c>
      <c r="E85" s="51">
        <v>6000</v>
      </c>
      <c r="F85" s="51">
        <f>SUM(A85:E85)</f>
        <v>26456.880000000001</v>
      </c>
      <c r="G85" s="52"/>
      <c r="H85" s="53"/>
      <c r="I85" s="40"/>
      <c r="J85" s="40"/>
    </row>
    <row r="86" spans="1:16" s="20" customFormat="1" ht="15">
      <c r="A86" s="54"/>
      <c r="B86" s="54"/>
      <c r="C86" s="55"/>
      <c r="D86" s="55"/>
      <c r="E86" s="55"/>
      <c r="F86" s="55"/>
      <c r="G86" s="48"/>
      <c r="H86" s="40"/>
      <c r="I86" s="40"/>
      <c r="J86" s="40"/>
    </row>
    <row r="87" spans="1:16" s="20" customFormat="1" ht="97.5" customHeight="1">
      <c r="A87" s="170" t="s">
        <v>67</v>
      </c>
      <c r="B87" s="170"/>
      <c r="C87" s="170"/>
      <c r="D87" s="170"/>
      <c r="E87" s="170"/>
      <c r="F87" s="170"/>
      <c r="G87" s="170"/>
      <c r="H87" s="170"/>
      <c r="I87" s="83"/>
      <c r="J87" s="83"/>
      <c r="K87" s="83"/>
      <c r="L87" s="83"/>
      <c r="M87" s="83"/>
    </row>
    <row r="88" spans="1:16" ht="62.45" customHeight="1">
      <c r="A88" s="171" t="s">
        <v>68</v>
      </c>
      <c r="B88" s="171"/>
      <c r="C88" s="171"/>
      <c r="D88" s="171"/>
      <c r="E88" s="171"/>
      <c r="F88" s="171"/>
      <c r="G88" s="171"/>
      <c r="H88" s="171"/>
      <c r="I88" s="84"/>
      <c r="J88" s="84"/>
      <c r="K88" s="84"/>
      <c r="L88" s="84"/>
      <c r="M88" s="84"/>
      <c r="N88" s="84"/>
      <c r="O88" s="84"/>
      <c r="P88" s="84"/>
    </row>
    <row r="89" spans="1:16">
      <c r="A89" s="56"/>
      <c r="B89" s="56"/>
      <c r="C89" s="56"/>
      <c r="D89" s="56"/>
      <c r="E89" s="56"/>
      <c r="F89" s="56"/>
      <c r="G89" s="56"/>
      <c r="H89" s="56"/>
      <c r="I89" s="56"/>
      <c r="J89" s="56"/>
      <c r="K89" s="56"/>
      <c r="L89" s="56"/>
      <c r="M89" s="56"/>
    </row>
    <row r="90" spans="1:16" ht="15">
      <c r="A90" s="102" t="s">
        <v>69</v>
      </c>
      <c r="B90" s="102"/>
      <c r="C90" s="102"/>
      <c r="D90" s="102"/>
      <c r="E90" s="102"/>
      <c r="F90" s="102"/>
      <c r="G90" s="102"/>
      <c r="H90" s="102"/>
      <c r="I90" s="85"/>
      <c r="J90" s="85"/>
      <c r="K90" s="86"/>
      <c r="L90" s="86"/>
      <c r="M90" s="86"/>
      <c r="N90" s="86"/>
      <c r="O90" s="86"/>
      <c r="P90" s="86"/>
    </row>
    <row r="91" spans="1:16" ht="15">
      <c r="A91" s="102" t="s">
        <v>70</v>
      </c>
      <c r="B91" s="102"/>
      <c r="C91" s="102"/>
      <c r="D91" s="102"/>
      <c r="E91" s="102"/>
      <c r="F91" s="102"/>
      <c r="G91" s="102"/>
      <c r="H91" s="102"/>
      <c r="I91" s="85"/>
      <c r="J91" s="85"/>
      <c r="K91" s="86"/>
      <c r="L91" s="86"/>
      <c r="M91" s="86"/>
      <c r="N91" s="86"/>
      <c r="O91" s="86"/>
      <c r="P91" s="86"/>
    </row>
    <row r="92" spans="1:16" ht="14.25">
      <c r="A92" s="168" t="s">
        <v>71</v>
      </c>
      <c r="B92" s="168"/>
      <c r="C92" s="168"/>
      <c r="D92" s="168"/>
      <c r="E92" s="168"/>
      <c r="F92" s="168"/>
      <c r="G92" s="168"/>
      <c r="H92" s="168"/>
      <c r="I92" s="87"/>
      <c r="J92" s="87"/>
      <c r="K92" s="87"/>
      <c r="L92" s="87"/>
      <c r="M92" s="87"/>
      <c r="N92" s="87"/>
      <c r="O92" s="87"/>
      <c r="P92" s="87"/>
    </row>
    <row r="93" spans="1:16" ht="15">
      <c r="A93" s="169" t="s">
        <v>72</v>
      </c>
      <c r="B93" s="169"/>
      <c r="C93" s="169"/>
      <c r="D93" s="169"/>
      <c r="E93" s="169"/>
      <c r="F93" s="169"/>
      <c r="G93" s="169"/>
      <c r="H93" s="169"/>
      <c r="I93" s="88"/>
      <c r="J93" s="88"/>
      <c r="K93" s="89"/>
      <c r="L93" s="89"/>
      <c r="M93" s="89"/>
      <c r="N93" s="89"/>
      <c r="O93" s="89"/>
      <c r="P93" s="89"/>
    </row>
    <row r="94" spans="1:16" ht="15">
      <c r="A94" s="103" t="s">
        <v>73</v>
      </c>
      <c r="B94" s="103"/>
      <c r="C94" s="103"/>
      <c r="D94" s="103"/>
      <c r="E94" s="103"/>
      <c r="F94" s="103"/>
      <c r="G94" s="103"/>
      <c r="H94" s="103"/>
      <c r="I94" s="90"/>
      <c r="J94" s="90"/>
      <c r="K94" s="91"/>
      <c r="L94" s="91"/>
      <c r="M94" s="91"/>
      <c r="N94" s="91"/>
      <c r="O94" s="91"/>
      <c r="P94" s="91"/>
    </row>
    <row r="101" spans="7:13">
      <c r="G101" s="101"/>
      <c r="H101" s="101"/>
      <c r="I101" s="101"/>
      <c r="J101" s="101"/>
      <c r="K101" s="101"/>
      <c r="L101" s="101"/>
      <c r="M101" s="101"/>
    </row>
    <row r="102" spans="7:13">
      <c r="G102" s="101"/>
      <c r="H102" s="101"/>
      <c r="I102" s="101"/>
      <c r="J102" s="101"/>
      <c r="K102" s="101"/>
      <c r="L102" s="101"/>
      <c r="M102" s="101"/>
    </row>
    <row r="103" spans="7:13">
      <c r="G103" s="101"/>
      <c r="H103" s="101"/>
      <c r="I103" s="101"/>
      <c r="J103" s="101"/>
      <c r="K103" s="101"/>
      <c r="L103" s="101"/>
      <c r="M103" s="101"/>
    </row>
    <row r="104" spans="7:13">
      <c r="G104" s="101"/>
      <c r="H104" s="101"/>
      <c r="I104" s="101"/>
      <c r="J104" s="101"/>
      <c r="K104" s="101"/>
      <c r="L104" s="101"/>
      <c r="M104" s="101"/>
    </row>
    <row r="105" spans="7:13">
      <c r="G105" s="101"/>
      <c r="H105" s="101"/>
      <c r="I105" s="101"/>
      <c r="J105" s="101"/>
      <c r="K105" s="101"/>
      <c r="L105" s="101"/>
      <c r="M105" s="101"/>
    </row>
    <row r="106" spans="7:13">
      <c r="G106" s="101"/>
      <c r="H106" s="101"/>
      <c r="I106" s="101"/>
      <c r="J106" s="101"/>
      <c r="K106" s="101"/>
      <c r="L106" s="101"/>
      <c r="M106" s="101"/>
    </row>
    <row r="107" spans="7:13">
      <c r="G107" s="101"/>
      <c r="H107" s="101"/>
      <c r="I107" s="101"/>
      <c r="J107" s="101"/>
      <c r="K107" s="101"/>
      <c r="L107" s="101"/>
      <c r="M107" s="101"/>
    </row>
    <row r="108" spans="7:13">
      <c r="G108" s="101"/>
      <c r="H108" s="101"/>
      <c r="I108" s="101"/>
      <c r="J108" s="101"/>
      <c r="K108" s="101"/>
      <c r="L108" s="101"/>
      <c r="M108" s="101"/>
    </row>
    <row r="109" spans="7:13">
      <c r="G109" s="101"/>
      <c r="H109" s="101"/>
      <c r="I109" s="101"/>
      <c r="J109" s="101"/>
      <c r="K109" s="101"/>
      <c r="L109" s="101"/>
      <c r="M109" s="101"/>
    </row>
    <row r="110" spans="7:13">
      <c r="G110" s="101"/>
      <c r="H110" s="101"/>
      <c r="I110" s="101"/>
      <c r="J110" s="101"/>
      <c r="K110" s="101"/>
      <c r="L110" s="101"/>
      <c r="M110" s="101"/>
    </row>
    <row r="113" spans="7:18">
      <c r="G113" s="104"/>
      <c r="H113" s="104"/>
      <c r="I113" s="104"/>
      <c r="J113" s="104"/>
      <c r="K113" s="104"/>
      <c r="L113" s="104"/>
      <c r="M113" s="104"/>
      <c r="N113" s="104"/>
      <c r="O113" s="104"/>
      <c r="P113" s="104"/>
      <c r="Q113" s="104"/>
      <c r="R113" s="104"/>
    </row>
  </sheetData>
  <mergeCells count="50">
    <mergeCell ref="A57:J57"/>
    <mergeCell ref="A82:G82"/>
    <mergeCell ref="A92:H92"/>
    <mergeCell ref="A93:H93"/>
    <mergeCell ref="A87:H87"/>
    <mergeCell ref="A88:H88"/>
    <mergeCell ref="I20:J20"/>
    <mergeCell ref="I34:J34"/>
    <mergeCell ref="G21:G23"/>
    <mergeCell ref="H21:H23"/>
    <mergeCell ref="E34:F34"/>
    <mergeCell ref="A1:H1"/>
    <mergeCell ref="A2:H2"/>
    <mergeCell ref="A3:H3"/>
    <mergeCell ref="E5:H7"/>
    <mergeCell ref="A17:H17"/>
    <mergeCell ref="A19:H19"/>
    <mergeCell ref="B20:F20"/>
    <mergeCell ref="A21:C23"/>
    <mergeCell ref="D21:D23"/>
    <mergeCell ref="E21:E23"/>
    <mergeCell ref="F21:F23"/>
    <mergeCell ref="A55:H55"/>
    <mergeCell ref="A35:B35"/>
    <mergeCell ref="C35:G35"/>
    <mergeCell ref="A25:H25"/>
    <mergeCell ref="A26:H26"/>
    <mergeCell ref="A28:H28"/>
    <mergeCell ref="A30:H30"/>
    <mergeCell ref="A33:H33"/>
    <mergeCell ref="C34:D34"/>
    <mergeCell ref="A47:H47"/>
    <mergeCell ref="A36:B43"/>
    <mergeCell ref="C42:G42"/>
    <mergeCell ref="A45:H45"/>
    <mergeCell ref="A49:B49"/>
    <mergeCell ref="C49:G49"/>
    <mergeCell ref="A50:B52"/>
    <mergeCell ref="C50:G50"/>
    <mergeCell ref="C52:G52"/>
    <mergeCell ref="A90:H90"/>
    <mergeCell ref="A91:H91"/>
    <mergeCell ref="A94:H94"/>
    <mergeCell ref="G113:R113"/>
    <mergeCell ref="A59:G59"/>
    <mergeCell ref="B60:G60"/>
    <mergeCell ref="B65:G65"/>
    <mergeCell ref="B66:G66"/>
    <mergeCell ref="A80:H80"/>
    <mergeCell ref="B81:H81"/>
  </mergeCells>
  <phoneticPr fontId="0" type="noConversion"/>
  <hyperlinks>
    <hyperlink ref="B60" r:id="rId1" display="blgorod@rambler.ru,"/>
    <hyperlink ref="B59" r:id="rId2" display="blgorod@rambler.ru,"/>
    <hyperlink ref="A92" r:id="rId3" display="blgorod@rambler.ru,"/>
  </hyperlinks>
  <pageMargins left="0.75" right="0.75" top="1" bottom="1" header="0.5" footer="0.5"/>
  <pageSetup paperSize="9" scale="66" orientation="portrait" verticalDpi="0" r:id="rId4"/>
  <headerFooter alignWithMargins="0"/>
  <rowBreaks count="1" manualBreakCount="1">
    <brk id="55" max="7" man="1"/>
  </rowBreaks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ооо</cp:lastModifiedBy>
  <cp:lastPrinted>2017-10-09T10:42:25Z</cp:lastPrinted>
  <dcterms:created xsi:type="dcterms:W3CDTF">1996-10-08T23:32:33Z</dcterms:created>
  <dcterms:modified xsi:type="dcterms:W3CDTF">2021-03-31T05:30:03Z</dcterms:modified>
</cp:coreProperties>
</file>