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D85" i="3"/>
  <c r="H79"/>
  <c r="H78"/>
  <c r="H77"/>
  <c r="H76"/>
  <c r="H75"/>
  <c r="H74"/>
  <c r="H73"/>
  <c r="H72"/>
  <c r="H71"/>
  <c r="H70"/>
  <c r="H69"/>
  <c r="H68"/>
  <c r="H67"/>
  <c r="H66"/>
  <c r="H65"/>
  <c r="H63"/>
  <c r="H62"/>
  <c r="H61"/>
  <c r="H59"/>
  <c r="H51"/>
  <c r="H50"/>
  <c r="H42"/>
  <c r="H41"/>
  <c r="H40"/>
  <c r="H39"/>
  <c r="H38"/>
  <c r="H36"/>
  <c r="H43"/>
  <c r="G24"/>
  <c r="H24"/>
  <c r="F24"/>
</calcChain>
</file>

<file path=xl/sharedStrings.xml><?xml version="1.0" encoding="utf-8"?>
<sst xmlns="http://schemas.openxmlformats.org/spreadsheetml/2006/main" count="115" uniqueCount="112">
  <si>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</si>
  <si>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</si>
  <si>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</si>
  <si>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</si>
  <si>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</si>
  <si>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</si>
  <si>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</si>
  <si>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</si>
  <si>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</si>
  <si>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</si>
  <si>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</si>
  <si>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</si>
  <si>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</si>
  <si>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</si>
  <si>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</si>
  <si>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</si>
  <si>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</si>
  <si>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</si>
  <si>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</si>
  <si>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</si>
  <si>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В 2020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</si>
  <si>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</si>
  <si>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</si>
  <si>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</si>
  <si>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</si>
  <si>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</si>
  <si>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</si>
  <si>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</si>
  <si>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Установка извещателя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</si>
  <si>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</si>
  <si>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</si>
  <si>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</si>
  <si>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</si>
  <si>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</si>
  <si>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</si>
  <si>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</si>
  <si>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</si>
  <si>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</si>
  <si>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</si>
  <si>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</si>
  <si>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</si>
  <si>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</si>
  <si>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</si>
  <si>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</si>
  <si>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</si>
  <si>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</si>
  <si>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</si>
  <si>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</si>
  <si>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</si>
  <si>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</si>
  <si>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</si>
  <si>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</si>
  <si>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Услуги ЕИРКЦ   3,2%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</si>
  <si>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</si>
  <si>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</si>
  <si>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</si>
  <si>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</si>
  <si>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</si>
  <si>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</si>
  <si>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</si>
  <si>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</si>
  <si>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</si>
  <si>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</si>
  <si>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</si>
  <si>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</si>
  <si>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</si>
  <si>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</si>
  <si>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</si>
  <si>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</si>
  <si>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</si>
  <si>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</si>
  <si>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</si>
  <si>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</si>
  <si>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</si>
  <si>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</si>
  <si>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</si>
  <si>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</si>
  <si>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</si>
  <si>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</si>
  <si>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</si>
  <si>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</si>
  <si>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</si>
  <si>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№2 по ул.Набережная.</t>
  </si>
  <si>
    <t xml:space="preserve">Адрес дома - Набережная 2 </t>
  </si>
  <si>
    <t>Общая площадь дома - 9367,10 кв.м</t>
  </si>
  <si>
    <t>Общая площадь квартир -7319,94 кв.м.</t>
  </si>
  <si>
    <t>Количество подъездов - 4</t>
  </si>
  <si>
    <t>Количество квартир - 143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</si>
  <si>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</si>
  <si>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</si>
  <si>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</si>
  <si>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</si>
  <si>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>В таблице №1 приведено движение денежных средств по статье содержание и текущий ремонт  по лицевому счету дома №2 по ул.Набережная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</si>
  <si>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58183 руб.</t>
  </si>
  <si>
    <r>
      <t xml:space="preserve">Задолженность населения за жку на 31.12.2020г. составляет 24400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</si>
  <si>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ул.Набережная д.2</t>
  </si>
  <si>
    <t>Ремонт кровли</t>
  </si>
  <si>
    <t>Замена автоматических выключателей</t>
  </si>
  <si>
    <t>Установка почт. ящиков, урн, мусорного контейнера</t>
  </si>
  <si>
    <t>Оценка соответствия лифтов, отработавших назначенный срок службы 4 шт.</t>
  </si>
  <si>
    <t>Ремонт межпанельных швов кв.№№98, 140, 73</t>
  </si>
  <si>
    <t>Смена вентилей,сгонов у труб-дов, внутр. Труб</t>
  </si>
  <si>
    <t>В ходе плановых осмотров, а также на основании обращений собственников помещений жилого дома №2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</si>
  <si>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Перечень  выполненных работ</t>
  </si>
  <si>
    <t>Замена электрооборудования (эл.лампы,патроны, выключатели)</t>
  </si>
  <si>
    <t>Работы общестроительные (ремонт и замена колёс для мусороконтейнера)</t>
  </si>
  <si>
    <t>Нормативная численность обслуживающего персонала  - 3,0 чел</t>
  </si>
  <si>
    <r>
      <t>ремонт общестроительный, кровля</t>
    </r>
    <r>
      <rPr>
        <sz val="10"/>
        <color indexed="8"/>
        <rFont val="Arial"/>
        <family val="2"/>
        <charset val="204"/>
      </rPr>
      <t xml:space="preserve"> 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</si>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</sst>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8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3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4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22" fillId="2" borderId="0" xfId="2" applyFont="1" applyFill="1" applyAlignment="1"/>
    <xf numFmtId="0" fontId="23" fillId="2" borderId="0" xfId="2" applyFont="1" applyFill="1" applyAlignment="1">
      <alignment wrapText="1"/>
    </xf>
    <xf numFmtId="1" fontId="13" fillId="2" borderId="4" xfId="2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5" xfId="2" applyFont="1" applyFill="1" applyBorder="1" applyAlignment="1">
      <alignment horizontal="center"/>
    </xf>
    <xf numFmtId="1" fontId="21" fillId="2" borderId="4" xfId="2" applyNumberFormat="1" applyFont="1" applyFill="1" applyBorder="1" applyAlignment="1"/>
    <xf numFmtId="1" fontId="5" fillId="2" borderId="4" xfId="2" applyNumberFormat="1" applyFont="1" applyFill="1" applyBorder="1" applyAlignment="1"/>
    <xf numFmtId="0" fontId="5" fillId="2" borderId="0" xfId="2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0" xfId="2" applyFont="1" applyFill="1" applyAlignment="1">
      <alignment horizontal="left" wrapText="1"/>
    </xf>
    <xf numFmtId="0" fontId="32" fillId="0" borderId="0" xfId="2" applyFont="1" applyAlignment="1">
      <alignment vertical="center"/>
    </xf>
    <xf numFmtId="0" fontId="32" fillId="0" borderId="0" xfId="2" applyFont="1" applyAlignment="1"/>
    <xf numFmtId="0" fontId="33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9" fillId="0" borderId="0" xfId="0" applyFont="1"/>
    <xf numFmtId="0" fontId="6" fillId="0" borderId="0" xfId="2" applyFont="1" applyAlignment="1">
      <alignment horizontal="left" wrapText="1"/>
    </xf>
    <xf numFmtId="0" fontId="6" fillId="0" borderId="0" xfId="2" applyFont="1" applyAlignment="1"/>
    <xf numFmtId="0" fontId="34" fillId="0" borderId="0" xfId="2" applyFont="1" applyAlignment="1"/>
    <xf numFmtId="0" fontId="35" fillId="0" borderId="0" xfId="2" applyFont="1">
      <alignment horizontal="left"/>
    </xf>
    <xf numFmtId="0" fontId="36" fillId="0" borderId="0" xfId="2" applyFont="1">
      <alignment horizontal="left"/>
    </xf>
    <xf numFmtId="0" fontId="37" fillId="0" borderId="0" xfId="0" applyFont="1"/>
    <xf numFmtId="0" fontId="25" fillId="0" borderId="0" xfId="2" applyFont="1">
      <alignment horizontal="left"/>
    </xf>
    <xf numFmtId="0" fontId="25" fillId="0" borderId="0" xfId="2" applyFont="1" applyAlignment="1"/>
    <xf numFmtId="0" fontId="38" fillId="0" borderId="0" xfId="0" applyFont="1"/>
    <xf numFmtId="0" fontId="18" fillId="0" borderId="0" xfId="0" applyFont="1" applyBorder="1" applyAlignment="1">
      <alignment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2" applyFont="1">
      <alignment horizontal="left"/>
    </xf>
    <xf numFmtId="0" fontId="36" fillId="0" borderId="0" xfId="2" applyFont="1" applyAlignment="1">
      <alignment horizontal="left"/>
    </xf>
    <xf numFmtId="0" fontId="25" fillId="0" borderId="0" xfId="2" applyFont="1" applyBorder="1" applyAlignment="1"/>
    <xf numFmtId="0" fontId="0" fillId="0" borderId="0" xfId="0" applyBorder="1"/>
    <xf numFmtId="0" fontId="39" fillId="0" borderId="0" xfId="2" applyFont="1" applyBorder="1" applyAlignment="1">
      <alignment horizontal="left"/>
    </xf>
    <xf numFmtId="0" fontId="5" fillId="2" borderId="4" xfId="2" applyFont="1" applyFill="1" applyBorder="1" applyAlignment="1">
      <alignment horizontal="right"/>
    </xf>
    <xf numFmtId="0" fontId="21" fillId="2" borderId="4" xfId="2" applyFont="1" applyFill="1" applyBorder="1" applyAlignment="1">
      <alignment horizontal="right"/>
    </xf>
    <xf numFmtId="0" fontId="17" fillId="2" borderId="0" xfId="2" applyFont="1" applyFill="1" applyBorder="1">
      <alignment horizontal="left"/>
    </xf>
    <xf numFmtId="0" fontId="17" fillId="2" borderId="0" xfId="2" applyFont="1" applyFill="1" applyBorder="1" applyAlignment="1"/>
    <xf numFmtId="0" fontId="16" fillId="0" borderId="0" xfId="2" applyFont="1" applyAlignment="1"/>
    <xf numFmtId="0" fontId="40" fillId="0" borderId="0" xfId="2" applyFont="1">
      <alignment horizontal="left"/>
    </xf>
    <xf numFmtId="0" fontId="36" fillId="0" borderId="0" xfId="2" applyFont="1" applyAlignment="1">
      <alignment horizontal="center"/>
    </xf>
    <xf numFmtId="0" fontId="40" fillId="0" borderId="0" xfId="2" applyFont="1" applyAlignment="1"/>
    <xf numFmtId="0" fontId="41" fillId="0" borderId="0" xfId="2" applyFont="1" applyAlignment="1">
      <alignment wrapText="1"/>
    </xf>
    <xf numFmtId="0" fontId="25" fillId="0" borderId="0" xfId="2" applyFont="1" applyAlignment="1">
      <alignment horizontal="center"/>
    </xf>
    <xf numFmtId="1" fontId="6" fillId="0" borderId="0" xfId="2" applyNumberFormat="1" applyFont="1" applyBorder="1" applyAlignment="1"/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4" xfId="2" applyNumberFormat="1" applyFont="1" applyFill="1" applyBorder="1" applyAlignment="1">
      <alignment horizontal="right"/>
    </xf>
    <xf numFmtId="1" fontId="42" fillId="0" borderId="0" xfId="2" applyNumberFormat="1" applyFont="1" applyBorder="1" applyAlignment="1"/>
    <xf numFmtId="0" fontId="16" fillId="0" borderId="0" xfId="2" applyFont="1">
      <alignment horizontal="left"/>
    </xf>
    <xf numFmtId="0" fontId="42" fillId="0" borderId="0" xfId="2" applyFont="1" applyBorder="1" applyAlignment="1"/>
    <xf numFmtId="0" fontId="42" fillId="0" borderId="0" xfId="2" applyFont="1" applyBorder="1">
      <alignment horizontal="left"/>
    </xf>
    <xf numFmtId="2" fontId="37" fillId="0" borderId="0" xfId="0" applyNumberFormat="1" applyFont="1" applyBorder="1" applyAlignment="1">
      <alignment vertical="center" wrapText="1"/>
    </xf>
    <xf numFmtId="0" fontId="7" fillId="0" borderId="0" xfId="2" applyFont="1" applyAlignment="1">
      <alignment wrapText="1"/>
    </xf>
    <xf numFmtId="0" fontId="43" fillId="0" borderId="0" xfId="2" applyFont="1" applyAlignment="1">
      <alignment horizontal="center" wrapText="1"/>
    </xf>
    <xf numFmtId="0" fontId="43" fillId="0" borderId="0" xfId="2" applyFont="1" applyAlignment="1"/>
    <xf numFmtId="2" fontId="27" fillId="0" borderId="0" xfId="1" applyNumberFormat="1" applyFont="1" applyAlignment="1" applyProtection="1"/>
    <xf numFmtId="0" fontId="44" fillId="0" borderId="0" xfId="0" applyFont="1" applyAlignment="1"/>
    <xf numFmtId="0" fontId="31" fillId="0" borderId="0" xfId="0" applyFont="1" applyAlignment="1"/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5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45" fillId="0" borderId="1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3" xfId="0" applyFont="1" applyBorder="1" applyAlignment="1">
      <alignment horizontal="left" vertical="top" wrapText="1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23" fillId="2" borderId="0" xfId="2" applyFont="1" applyFill="1" applyAlignment="1">
      <alignment horizontal="left" wrapText="1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2" fontId="4" fillId="2" borderId="7" xfId="2" applyNumberFormat="1" applyFont="1" applyFill="1" applyBorder="1" applyAlignment="1">
      <alignment horizontal="left" vertical="top" wrapText="1"/>
    </xf>
    <xf numFmtId="2" fontId="4" fillId="2" borderId="0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9" fillId="2" borderId="0" xfId="2" applyFont="1" applyFill="1" applyBorder="1">
      <alignment horizontal="left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">
          <cell r="C3">
            <v>7319.94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view="pageBreakPreview" zoomScaleSheetLayoutView="100" workbookViewId="0">
      <selection activeCell="A5" sqref="A5"/>
    </sheetView>
  </sheetViews>
  <sheetFormatPr defaultRowHeight="12.75"/>
  <cols>
    <col min="1" max="3" width="12.42578125" customWidth="1"/>
    <col min="4" max="4" width="14" customWidth="1"/>
    <col min="5" max="5" width="18.42578125" customWidth="1"/>
    <col min="6" max="6" width="15.42578125" customWidth="1"/>
    <col min="7" max="7" width="17.85546875" customWidth="1"/>
    <col min="8" max="8" width="15.140625" customWidth="1"/>
    <col min="9" max="9" width="11.85546875" bestFit="1" customWidth="1"/>
    <col min="10" max="10" width="6.140625" customWidth="1"/>
    <col min="13" max="13" width="0.42578125" customWidth="1"/>
    <col min="16" max="16" width="1.42578125" customWidth="1"/>
  </cols>
  <sheetData>
    <row r="1" spans="1:16" ht="18">
      <c r="A1" s="175" t="s">
        <v>0</v>
      </c>
      <c r="B1" s="175"/>
      <c r="C1" s="175"/>
      <c r="D1" s="175"/>
      <c r="E1" s="175"/>
      <c r="F1" s="175"/>
      <c r="G1" s="175"/>
      <c r="H1" s="175"/>
      <c r="I1" s="65"/>
      <c r="J1" s="65"/>
      <c r="K1" s="65"/>
      <c r="L1" s="65"/>
      <c r="M1" s="65"/>
      <c r="N1" s="65"/>
      <c r="O1" s="65"/>
      <c r="P1" s="65"/>
    </row>
    <row r="2" spans="1:16" ht="18">
      <c r="A2" s="175" t="s">
        <v>82</v>
      </c>
      <c r="B2" s="175"/>
      <c r="C2" s="175"/>
      <c r="D2" s="175"/>
      <c r="E2" s="175"/>
      <c r="F2" s="175"/>
      <c r="G2" s="175"/>
      <c r="H2" s="175"/>
      <c r="I2" s="65"/>
      <c r="J2" s="65"/>
      <c r="K2" s="65"/>
      <c r="L2" s="65"/>
      <c r="M2" s="65"/>
      <c r="N2" s="65"/>
      <c r="O2" s="65"/>
      <c r="P2" s="65"/>
    </row>
    <row r="3" spans="1:16" ht="18">
      <c r="A3" s="176" t="s">
        <v>1</v>
      </c>
      <c r="B3" s="176"/>
      <c r="C3" s="176"/>
      <c r="D3" s="176"/>
      <c r="E3" s="176"/>
      <c r="F3" s="176"/>
      <c r="G3" s="176"/>
      <c r="H3" s="176"/>
      <c r="I3" s="66"/>
      <c r="J3" s="66"/>
      <c r="K3" s="66"/>
      <c r="L3" s="66"/>
      <c r="M3" s="66"/>
      <c r="N3" s="66"/>
      <c r="O3" s="66"/>
      <c r="P3" s="66"/>
    </row>
    <row r="4" spans="1:16" ht="8.4499999999999993" customHeight="1">
      <c r="A4" s="1"/>
      <c r="B4" s="1"/>
      <c r="C4" s="1"/>
      <c r="D4" s="1"/>
      <c r="E4" s="1"/>
      <c r="F4" s="1"/>
      <c r="G4" s="1"/>
      <c r="H4" s="1"/>
      <c r="I4" s="66"/>
      <c r="J4" s="67"/>
      <c r="K4" s="67"/>
      <c r="L4" s="67"/>
      <c r="M4" s="67"/>
      <c r="N4" s="67"/>
      <c r="O4" s="67"/>
      <c r="P4" s="67"/>
    </row>
    <row r="5" spans="1:16" s="69" customFormat="1" ht="14.25" customHeight="1">
      <c r="A5" s="2" t="s">
        <v>83</v>
      </c>
      <c r="B5" s="2"/>
      <c r="C5" s="2"/>
      <c r="D5" s="2"/>
      <c r="E5" s="177" t="s">
        <v>2</v>
      </c>
      <c r="F5" s="177"/>
      <c r="G5" s="177"/>
      <c r="H5" s="177"/>
      <c r="I5" s="68"/>
    </row>
    <row r="6" spans="1:16" s="69" customFormat="1" ht="14.25">
      <c r="A6" s="2" t="s">
        <v>3</v>
      </c>
      <c r="B6" s="2"/>
      <c r="C6" s="2"/>
      <c r="D6" s="2"/>
      <c r="E6" s="177"/>
      <c r="F6" s="177"/>
      <c r="G6" s="177"/>
      <c r="H6" s="177"/>
      <c r="I6" s="68"/>
    </row>
    <row r="7" spans="1:16" s="69" customFormat="1" ht="27" customHeight="1">
      <c r="A7" s="2" t="s">
        <v>84</v>
      </c>
      <c r="B7" s="2"/>
      <c r="C7" s="2"/>
      <c r="D7" s="2"/>
      <c r="E7" s="177"/>
      <c r="F7" s="177"/>
      <c r="G7" s="177"/>
      <c r="H7" s="177"/>
      <c r="I7" s="68"/>
    </row>
    <row r="8" spans="1:16" s="69" customFormat="1" ht="14.25">
      <c r="A8" s="2" t="s">
        <v>85</v>
      </c>
      <c r="B8" s="2"/>
      <c r="C8" s="2"/>
      <c r="D8" s="2"/>
      <c r="E8" s="3"/>
      <c r="F8" s="3"/>
      <c r="G8" s="3"/>
      <c r="H8" s="3"/>
      <c r="I8" s="68"/>
    </row>
    <row r="9" spans="1:16" s="69" customFormat="1" ht="14.25">
      <c r="A9" s="2" t="s">
        <v>4</v>
      </c>
      <c r="B9" s="2"/>
      <c r="C9" s="2"/>
      <c r="D9" s="2"/>
      <c r="E9" s="64" t="s">
        <v>5</v>
      </c>
      <c r="F9" s="3"/>
      <c r="G9" s="3"/>
      <c r="H9" s="3"/>
      <c r="I9" s="68"/>
    </row>
    <row r="10" spans="1:16" s="69" customFormat="1" ht="14.25">
      <c r="A10" s="2" t="s">
        <v>86</v>
      </c>
      <c r="B10" s="2"/>
      <c r="C10" s="2"/>
      <c r="D10" s="2"/>
      <c r="E10" s="4"/>
      <c r="F10" s="64"/>
      <c r="G10" s="64"/>
      <c r="H10" s="64"/>
      <c r="I10" s="70"/>
    </row>
    <row r="11" spans="1:16" s="69" customFormat="1" ht="14.25">
      <c r="A11" s="2" t="s">
        <v>87</v>
      </c>
      <c r="B11" s="2"/>
      <c r="C11" s="2"/>
      <c r="D11" s="2"/>
      <c r="E11" s="5" t="s">
        <v>6</v>
      </c>
      <c r="F11" s="5"/>
      <c r="G11" s="5" t="s">
        <v>7</v>
      </c>
      <c r="H11" s="4"/>
      <c r="I11" s="71"/>
    </row>
    <row r="12" spans="1:16" s="69" customFormat="1" ht="14.25">
      <c r="A12" s="2" t="s">
        <v>88</v>
      </c>
      <c r="B12" s="2"/>
      <c r="C12" s="2"/>
      <c r="D12" s="2"/>
      <c r="E12" s="5" t="s">
        <v>8</v>
      </c>
      <c r="F12" s="5"/>
      <c r="G12" s="5" t="s">
        <v>9</v>
      </c>
      <c r="H12" s="4"/>
      <c r="I12" s="71"/>
    </row>
    <row r="13" spans="1:16" s="69" customFormat="1" ht="14.25">
      <c r="A13" s="2" t="s">
        <v>89</v>
      </c>
      <c r="B13" s="2"/>
      <c r="C13" s="2"/>
      <c r="D13" s="2"/>
      <c r="E13" s="5" t="s">
        <v>10</v>
      </c>
      <c r="F13" s="5"/>
      <c r="G13" s="5" t="s">
        <v>11</v>
      </c>
      <c r="H13" s="4"/>
      <c r="I13" s="71"/>
    </row>
    <row r="14" spans="1:16" s="69" customFormat="1" ht="14.25">
      <c r="A14" s="2" t="s">
        <v>90</v>
      </c>
      <c r="B14" s="2"/>
      <c r="C14" s="2"/>
      <c r="D14" s="2"/>
      <c r="E14" s="5"/>
      <c r="F14" s="5"/>
      <c r="G14" s="5"/>
      <c r="H14" s="4"/>
      <c r="I14" s="71"/>
    </row>
    <row r="15" spans="1:16" s="69" customFormat="1" ht="14.25">
      <c r="A15" s="2" t="s">
        <v>91</v>
      </c>
      <c r="B15" s="2"/>
      <c r="C15" s="2"/>
      <c r="D15" s="2"/>
      <c r="E15" s="5"/>
      <c r="F15" s="5"/>
      <c r="G15" s="5"/>
      <c r="H15" s="4"/>
      <c r="I15" s="71"/>
    </row>
    <row r="16" spans="1:16" ht="18.75">
      <c r="A16" s="6"/>
      <c r="B16" s="6"/>
      <c r="C16" s="6"/>
      <c r="D16" s="6"/>
      <c r="E16" s="6"/>
      <c r="F16" s="7"/>
      <c r="G16" s="7"/>
      <c r="H16" s="7"/>
      <c r="I16" s="72"/>
      <c r="J16" s="73"/>
      <c r="K16" s="73"/>
      <c r="L16" s="73"/>
      <c r="M16" s="73"/>
      <c r="N16" s="73"/>
      <c r="O16" s="73"/>
      <c r="P16" s="73"/>
    </row>
    <row r="17" spans="1:16" ht="27.75" customHeight="1">
      <c r="A17" s="146" t="s">
        <v>92</v>
      </c>
      <c r="B17" s="146"/>
      <c r="C17" s="146"/>
      <c r="D17" s="146"/>
      <c r="E17" s="146"/>
      <c r="F17" s="146"/>
      <c r="G17" s="146"/>
      <c r="H17" s="146"/>
      <c r="I17" s="68"/>
      <c r="J17" s="74"/>
      <c r="K17" s="75"/>
      <c r="L17" s="75"/>
      <c r="M17" s="75"/>
      <c r="N17" s="75"/>
      <c r="O17" s="75"/>
      <c r="P17" s="75"/>
    </row>
    <row r="18" spans="1:16" ht="10.5" customHeight="1">
      <c r="A18" s="8"/>
      <c r="B18" s="8"/>
      <c r="C18" s="8"/>
      <c r="D18" s="8"/>
      <c r="E18" s="8"/>
      <c r="F18" s="8"/>
      <c r="G18" s="8"/>
      <c r="H18" s="8"/>
      <c r="I18" s="76"/>
      <c r="J18" s="74"/>
      <c r="K18" s="75"/>
      <c r="L18" s="75"/>
      <c r="M18" s="75"/>
      <c r="N18" s="75"/>
      <c r="O18" s="75"/>
      <c r="P18" s="75"/>
    </row>
    <row r="19" spans="1:16" ht="15.75">
      <c r="A19" s="115" t="s">
        <v>12</v>
      </c>
      <c r="B19" s="115"/>
      <c r="C19" s="115"/>
      <c r="D19" s="115"/>
      <c r="E19" s="115"/>
      <c r="F19" s="115"/>
      <c r="G19" s="115"/>
      <c r="H19" s="115"/>
      <c r="I19" s="77"/>
      <c r="J19" s="77"/>
      <c r="K19" s="77"/>
      <c r="L19" s="77"/>
      <c r="M19" s="77"/>
      <c r="N19" s="77"/>
      <c r="O19" s="77"/>
      <c r="P19" s="77"/>
    </row>
    <row r="20" spans="1:16" ht="15.75">
      <c r="A20" s="10"/>
      <c r="B20" s="161"/>
      <c r="C20" s="161"/>
      <c r="D20" s="161"/>
      <c r="E20" s="161"/>
      <c r="F20" s="161"/>
      <c r="G20" s="10"/>
      <c r="H20" s="11" t="s">
        <v>13</v>
      </c>
      <c r="I20" s="74"/>
      <c r="J20" s="74"/>
      <c r="K20" s="75"/>
      <c r="M20" s="75"/>
      <c r="N20" s="75"/>
      <c r="O20" s="78"/>
    </row>
    <row r="21" spans="1:16" s="69" customFormat="1" ht="15" customHeight="1">
      <c r="A21" s="162" t="s">
        <v>14</v>
      </c>
      <c r="B21" s="163"/>
      <c r="C21" s="164"/>
      <c r="D21" s="170" t="s">
        <v>15</v>
      </c>
      <c r="E21" s="170" t="s">
        <v>16</v>
      </c>
      <c r="F21" s="170" t="s">
        <v>17</v>
      </c>
      <c r="G21" s="173" t="s">
        <v>18</v>
      </c>
      <c r="H21" s="173" t="s">
        <v>19</v>
      </c>
      <c r="I21" s="79"/>
    </row>
    <row r="22" spans="1:16" s="69" customFormat="1" ht="15" customHeight="1">
      <c r="A22" s="165"/>
      <c r="B22" s="166"/>
      <c r="C22" s="167"/>
      <c r="D22" s="171"/>
      <c r="E22" s="171"/>
      <c r="F22" s="171"/>
      <c r="G22" s="174"/>
      <c r="H22" s="174"/>
      <c r="I22" s="79"/>
    </row>
    <row r="23" spans="1:16" s="69" customFormat="1" ht="100.5" customHeight="1">
      <c r="A23" s="168"/>
      <c r="B23" s="169"/>
      <c r="C23" s="167"/>
      <c r="D23" s="172"/>
      <c r="E23" s="172"/>
      <c r="F23" s="172"/>
      <c r="G23" s="174"/>
      <c r="H23" s="174"/>
      <c r="I23" s="79"/>
    </row>
    <row r="24" spans="1:16" s="81" customFormat="1" ht="14.25">
      <c r="A24" s="12"/>
      <c r="B24" s="13"/>
      <c r="C24" s="14">
        <v>1397957</v>
      </c>
      <c r="D24" s="80">
        <v>1401370</v>
      </c>
      <c r="E24" s="15">
        <v>29280</v>
      </c>
      <c r="F24" s="16">
        <f>D24-A24</f>
        <v>1401370</v>
      </c>
      <c r="G24" s="17">
        <f>H59</f>
        <v>1404953.0636833636</v>
      </c>
      <c r="H24" s="18">
        <f>D24+E24-G24</f>
        <v>25696.936316636391</v>
      </c>
    </row>
    <row r="25" spans="1:16" s="81" customFormat="1" ht="44.1" customHeight="1">
      <c r="A25" s="153" t="s">
        <v>93</v>
      </c>
      <c r="B25" s="153"/>
      <c r="C25" s="154"/>
      <c r="D25" s="153"/>
      <c r="E25" s="153"/>
      <c r="F25" s="153"/>
      <c r="G25" s="153"/>
      <c r="H25" s="153"/>
    </row>
    <row r="26" spans="1:16" ht="31.35" customHeight="1">
      <c r="A26" s="155" t="s">
        <v>94</v>
      </c>
      <c r="B26" s="155"/>
      <c r="C26" s="155"/>
      <c r="D26" s="155"/>
      <c r="E26" s="155"/>
      <c r="F26" s="155"/>
      <c r="G26" s="155"/>
      <c r="H26" s="155"/>
      <c r="I26" s="74"/>
      <c r="J26" s="74"/>
      <c r="K26" s="75"/>
      <c r="L26" s="75"/>
      <c r="M26" s="75"/>
      <c r="N26" s="75"/>
      <c r="O26" s="75"/>
      <c r="P26" s="75"/>
    </row>
    <row r="27" spans="1:16" ht="15">
      <c r="A27" s="10"/>
      <c r="B27" s="10"/>
      <c r="C27" s="10"/>
      <c r="D27" s="10"/>
      <c r="E27" s="10"/>
      <c r="F27" s="10"/>
      <c r="G27" s="10"/>
      <c r="H27" s="10"/>
      <c r="I27" s="74"/>
      <c r="J27" s="74"/>
      <c r="K27" s="75"/>
      <c r="L27" s="75"/>
      <c r="M27" s="75"/>
      <c r="N27" s="75"/>
      <c r="O27" s="75"/>
      <c r="P27" s="75"/>
    </row>
    <row r="28" spans="1:16" ht="14.25">
      <c r="A28" s="156" t="s">
        <v>20</v>
      </c>
      <c r="B28" s="156"/>
      <c r="C28" s="156"/>
      <c r="D28" s="156"/>
      <c r="E28" s="156"/>
      <c r="F28" s="156"/>
      <c r="G28" s="156"/>
      <c r="H28" s="156"/>
      <c r="I28" s="82"/>
      <c r="J28" s="82"/>
      <c r="K28" s="69"/>
      <c r="L28" s="69"/>
      <c r="M28" s="69"/>
      <c r="N28" s="69"/>
      <c r="O28" s="69"/>
      <c r="P28" s="69"/>
    </row>
    <row r="29" spans="1:16" ht="14.25">
      <c r="A29" s="5"/>
      <c r="B29" s="5"/>
      <c r="C29" s="5"/>
      <c r="D29" s="5"/>
      <c r="E29" s="5"/>
      <c r="F29" s="5"/>
      <c r="G29" s="19"/>
      <c r="H29" s="19"/>
      <c r="I29" s="69"/>
      <c r="J29" s="69"/>
      <c r="K29" s="69"/>
      <c r="L29" s="69"/>
      <c r="M29" s="69"/>
    </row>
    <row r="30" spans="1:16" ht="15" customHeight="1">
      <c r="A30" s="157" t="s">
        <v>21</v>
      </c>
      <c r="B30" s="157"/>
      <c r="C30" s="157"/>
      <c r="D30" s="157"/>
      <c r="E30" s="157"/>
      <c r="F30" s="157"/>
      <c r="G30" s="157"/>
      <c r="H30" s="157"/>
      <c r="I30" s="68"/>
      <c r="J30" s="68"/>
      <c r="K30" s="68"/>
      <c r="L30" s="68"/>
      <c r="M30" s="68"/>
      <c r="N30" s="68"/>
      <c r="O30" s="68"/>
      <c r="P30" s="68"/>
    </row>
    <row r="31" spans="1:16" ht="14.25">
      <c r="A31" s="5" t="s">
        <v>22</v>
      </c>
      <c r="B31" s="5"/>
      <c r="C31" s="5"/>
      <c r="D31" s="5"/>
      <c r="E31" s="5"/>
      <c r="F31" s="5"/>
      <c r="G31" s="5"/>
      <c r="H31" s="5"/>
      <c r="I31" s="71"/>
      <c r="J31" s="71"/>
      <c r="K31" s="71"/>
      <c r="L31" s="71"/>
      <c r="M31" s="71"/>
      <c r="N31" s="71"/>
      <c r="O31" s="71"/>
      <c r="P31" s="71"/>
    </row>
    <row r="32" spans="1:16" ht="15">
      <c r="A32" s="20"/>
      <c r="B32" s="20"/>
      <c r="C32" s="20"/>
      <c r="D32" s="20"/>
      <c r="E32" s="20"/>
      <c r="F32" s="20"/>
      <c r="G32" s="20"/>
      <c r="H32" s="20"/>
      <c r="I32" s="83"/>
      <c r="J32" s="83"/>
      <c r="K32" s="83"/>
      <c r="L32" s="83"/>
      <c r="M32" s="83"/>
      <c r="N32" s="83"/>
      <c r="O32" s="83"/>
      <c r="P32" s="83"/>
    </row>
    <row r="33" spans="1:16" s="85" customFormat="1" ht="15.75">
      <c r="A33" s="158" t="s">
        <v>23</v>
      </c>
      <c r="B33" s="158"/>
      <c r="C33" s="158"/>
      <c r="D33" s="158"/>
      <c r="E33" s="158"/>
      <c r="F33" s="158"/>
      <c r="G33" s="158"/>
      <c r="H33" s="158"/>
      <c r="I33" s="84"/>
      <c r="J33" s="84"/>
    </row>
    <row r="34" spans="1:16" s="85" customFormat="1" ht="11.25" customHeight="1">
      <c r="A34" s="22"/>
      <c r="B34" s="23"/>
      <c r="C34" s="159"/>
      <c r="D34" s="159"/>
      <c r="E34" s="160"/>
      <c r="F34" s="160"/>
      <c r="G34" s="23"/>
      <c r="H34" s="24" t="s">
        <v>24</v>
      </c>
      <c r="I34" s="86"/>
      <c r="J34" s="78"/>
    </row>
    <row r="35" spans="1:16" s="85" customFormat="1" ht="15.75">
      <c r="A35" s="144" t="s">
        <v>25</v>
      </c>
      <c r="B35" s="145"/>
      <c r="C35" s="136" t="s">
        <v>26</v>
      </c>
      <c r="D35" s="137"/>
      <c r="E35" s="137"/>
      <c r="F35" s="137"/>
      <c r="G35" s="138"/>
      <c r="H35" s="25" t="s">
        <v>27</v>
      </c>
    </row>
    <row r="36" spans="1:16" s="85" customFormat="1" ht="15" customHeight="1">
      <c r="A36" s="147" t="s">
        <v>95</v>
      </c>
      <c r="B36" s="148"/>
      <c r="C36" s="26" t="s">
        <v>96</v>
      </c>
      <c r="D36" s="27"/>
      <c r="E36" s="27"/>
      <c r="F36" s="27"/>
      <c r="G36" s="27"/>
      <c r="H36" s="87">
        <f>11953</f>
        <v>11953</v>
      </c>
    </row>
    <row r="37" spans="1:16" s="85" customFormat="1" ht="15" customHeight="1">
      <c r="A37" s="149"/>
      <c r="B37" s="150"/>
      <c r="C37" s="26" t="s">
        <v>28</v>
      </c>
      <c r="D37" s="27"/>
      <c r="E37" s="27"/>
      <c r="F37" s="27"/>
      <c r="G37" s="27"/>
      <c r="H37" s="87">
        <v>674</v>
      </c>
    </row>
    <row r="38" spans="1:16" s="85" customFormat="1" ht="15" customHeight="1">
      <c r="A38" s="149"/>
      <c r="B38" s="150"/>
      <c r="C38" s="26" t="s">
        <v>97</v>
      </c>
      <c r="D38" s="27"/>
      <c r="E38" s="27"/>
      <c r="F38" s="27"/>
      <c r="G38" s="27"/>
      <c r="H38" s="87">
        <f>198+390</f>
        <v>588</v>
      </c>
    </row>
    <row r="39" spans="1:16" s="85" customFormat="1" ht="15" customHeight="1">
      <c r="A39" s="149"/>
      <c r="B39" s="150"/>
      <c r="C39" s="26" t="s">
        <v>98</v>
      </c>
      <c r="D39" s="27"/>
      <c r="E39" s="27"/>
      <c r="F39" s="27"/>
      <c r="G39" s="27"/>
      <c r="H39" s="87">
        <f>11000+3579+18755</f>
        <v>33334</v>
      </c>
    </row>
    <row r="40" spans="1:16" s="85" customFormat="1" ht="15" customHeight="1">
      <c r="A40" s="149"/>
      <c r="B40" s="150"/>
      <c r="C40" s="26" t="s">
        <v>99</v>
      </c>
      <c r="D40" s="27"/>
      <c r="E40" s="27"/>
      <c r="F40" s="27"/>
      <c r="G40" s="27"/>
      <c r="H40" s="87">
        <f>4*8000</f>
        <v>32000</v>
      </c>
    </row>
    <row r="41" spans="1:16" s="85" customFormat="1" ht="15" customHeight="1">
      <c r="A41" s="149"/>
      <c r="B41" s="150"/>
      <c r="C41" s="26" t="s">
        <v>100</v>
      </c>
      <c r="D41" s="27"/>
      <c r="E41" s="27"/>
      <c r="F41" s="27"/>
      <c r="G41" s="27"/>
      <c r="H41" s="87">
        <f>16640+5760</f>
        <v>22400</v>
      </c>
    </row>
    <row r="42" spans="1:16" s="85" customFormat="1" ht="15" customHeight="1">
      <c r="A42" s="149"/>
      <c r="B42" s="150"/>
      <c r="C42" s="26" t="s">
        <v>101</v>
      </c>
      <c r="D42" s="27"/>
      <c r="E42" s="27"/>
      <c r="F42" s="27"/>
      <c r="G42" s="27"/>
      <c r="H42" s="87">
        <f>3742+11344+5620+20851+12354+1122+4556+8053+4605</f>
        <v>72247</v>
      </c>
    </row>
    <row r="43" spans="1:16" s="85" customFormat="1" ht="15" customHeight="1">
      <c r="A43" s="151"/>
      <c r="B43" s="152"/>
      <c r="C43" s="26"/>
      <c r="D43" s="27"/>
      <c r="E43" s="27"/>
      <c r="F43" s="27"/>
      <c r="G43" s="27"/>
      <c r="H43" s="88">
        <f>SUM(H36:H42)</f>
        <v>173196</v>
      </c>
    </row>
    <row r="44" spans="1:16" ht="9.75" customHeight="1">
      <c r="A44" s="34"/>
      <c r="B44" s="34"/>
      <c r="C44" s="45"/>
      <c r="D44" s="89"/>
      <c r="E44" s="90"/>
      <c r="F44" s="90"/>
      <c r="G44" s="90"/>
      <c r="H44" s="90"/>
      <c r="I44" s="91"/>
      <c r="J44" s="92"/>
    </row>
    <row r="45" spans="1:16" ht="42.75" customHeight="1">
      <c r="A45" s="146" t="s">
        <v>102</v>
      </c>
      <c r="B45" s="146"/>
      <c r="C45" s="146"/>
      <c r="D45" s="146"/>
      <c r="E45" s="146"/>
      <c r="F45" s="146"/>
      <c r="G45" s="146"/>
      <c r="H45" s="146"/>
      <c r="I45" s="91"/>
      <c r="J45" s="92"/>
    </row>
    <row r="46" spans="1:16">
      <c r="A46" s="29"/>
      <c r="B46" s="29"/>
      <c r="C46" s="29"/>
      <c r="D46" s="29"/>
      <c r="E46" s="30"/>
      <c r="F46" s="30"/>
      <c r="G46" s="30"/>
      <c r="H46" s="30"/>
      <c r="I46" s="91"/>
      <c r="J46" s="92"/>
    </row>
    <row r="47" spans="1:16" ht="30.75" customHeight="1">
      <c r="A47" s="142" t="s">
        <v>29</v>
      </c>
      <c r="B47" s="142"/>
      <c r="C47" s="142"/>
      <c r="D47" s="142"/>
      <c r="E47" s="142"/>
      <c r="F47" s="142"/>
      <c r="G47" s="142"/>
      <c r="H47" s="142"/>
      <c r="I47" s="77"/>
      <c r="J47" s="77"/>
      <c r="K47" s="77"/>
      <c r="L47" s="77"/>
      <c r="M47" s="77"/>
      <c r="N47" s="77"/>
      <c r="O47" s="77"/>
      <c r="P47" s="77"/>
    </row>
    <row r="48" spans="1:16" ht="11.25" customHeight="1">
      <c r="A48" s="31"/>
      <c r="B48" s="31"/>
      <c r="C48" s="31"/>
      <c r="D48" s="31"/>
      <c r="E48" s="31"/>
      <c r="F48" s="31"/>
      <c r="G48" s="31"/>
      <c r="H48" s="32" t="s">
        <v>30</v>
      </c>
      <c r="I48" s="93"/>
      <c r="M48" s="93"/>
      <c r="N48" s="93"/>
      <c r="O48" s="93"/>
      <c r="P48" s="93"/>
    </row>
    <row r="49" spans="1:12" ht="15.75">
      <c r="A49" s="136" t="s">
        <v>25</v>
      </c>
      <c r="B49" s="138"/>
      <c r="C49" s="136" t="s">
        <v>103</v>
      </c>
      <c r="D49" s="137"/>
      <c r="E49" s="137"/>
      <c r="F49" s="137"/>
      <c r="G49" s="138"/>
      <c r="H49" s="25" t="s">
        <v>27</v>
      </c>
      <c r="I49" s="93"/>
      <c r="J49" s="93"/>
      <c r="K49" s="93"/>
      <c r="L49" s="93"/>
    </row>
    <row r="50" spans="1:12" ht="15" customHeight="1">
      <c r="A50" s="143" t="s">
        <v>95</v>
      </c>
      <c r="B50" s="143"/>
      <c r="C50" s="139" t="s">
        <v>104</v>
      </c>
      <c r="D50" s="140"/>
      <c r="E50" s="140"/>
      <c r="F50" s="140"/>
      <c r="G50" s="141"/>
      <c r="H50" s="28">
        <f>366+968+891+372+910+546+1304</f>
        <v>5357</v>
      </c>
      <c r="I50" s="93"/>
      <c r="J50" s="93"/>
      <c r="K50" s="93"/>
      <c r="L50" s="93"/>
    </row>
    <row r="51" spans="1:12" ht="15" customHeight="1">
      <c r="A51" s="143"/>
      <c r="B51" s="143"/>
      <c r="C51" s="139" t="s">
        <v>105</v>
      </c>
      <c r="D51" s="140"/>
      <c r="E51" s="140"/>
      <c r="F51" s="140"/>
      <c r="G51" s="141"/>
      <c r="H51" s="28">
        <f>1190+1840</f>
        <v>3030</v>
      </c>
      <c r="I51" s="93"/>
      <c r="J51" s="93"/>
      <c r="K51" s="93"/>
      <c r="L51" s="93"/>
    </row>
    <row r="52" spans="1:12" ht="14.25">
      <c r="A52" s="143"/>
      <c r="B52" s="143"/>
      <c r="C52" s="112" t="s">
        <v>31</v>
      </c>
      <c r="D52" s="113"/>
      <c r="E52" s="113"/>
      <c r="F52" s="113"/>
      <c r="G52" s="114"/>
      <c r="H52" s="44">
        <v>8519</v>
      </c>
      <c r="I52" s="91"/>
      <c r="J52" s="92"/>
    </row>
    <row r="53" spans="1:12" ht="8.4499999999999993" customHeight="1">
      <c r="A53" s="34"/>
      <c r="B53" s="34"/>
      <c r="C53" s="35"/>
      <c r="D53" s="35"/>
      <c r="E53" s="35"/>
      <c r="F53" s="35"/>
      <c r="G53" s="35"/>
      <c r="H53" s="30"/>
      <c r="I53" s="91"/>
      <c r="J53" s="92"/>
    </row>
    <row r="54" spans="1:12">
      <c r="A54" s="36" t="s">
        <v>106</v>
      </c>
      <c r="B54" s="36"/>
      <c r="C54" s="36"/>
      <c r="D54" s="36"/>
      <c r="E54" s="36"/>
      <c r="F54" s="36"/>
      <c r="G54" s="36"/>
      <c r="H54" s="36"/>
      <c r="I54" s="94"/>
      <c r="J54" s="94"/>
    </row>
    <row r="55" spans="1:12" ht="18" customHeight="1">
      <c r="A55" s="135" t="s">
        <v>32</v>
      </c>
      <c r="B55" s="135"/>
      <c r="C55" s="135"/>
      <c r="D55" s="135"/>
      <c r="E55" s="135"/>
      <c r="F55" s="135"/>
      <c r="G55" s="135"/>
      <c r="H55" s="135"/>
      <c r="I55" s="95"/>
      <c r="J55" s="95"/>
    </row>
    <row r="56" spans="1:12" ht="12.2" customHeight="1">
      <c r="A56" s="37"/>
      <c r="B56" s="37"/>
      <c r="C56" s="37"/>
      <c r="D56" s="37"/>
      <c r="E56" s="37"/>
      <c r="F56" s="37"/>
      <c r="G56" s="37"/>
      <c r="H56" s="37"/>
      <c r="I56" s="95"/>
      <c r="J56" s="95"/>
    </row>
    <row r="57" spans="1:12" ht="15.75">
      <c r="A57" s="115" t="s">
        <v>33</v>
      </c>
      <c r="B57" s="115"/>
      <c r="C57" s="115"/>
      <c r="D57" s="115"/>
      <c r="E57" s="115"/>
      <c r="F57" s="115"/>
      <c r="G57" s="115"/>
      <c r="H57" s="115"/>
      <c r="I57" s="77"/>
      <c r="J57" s="77"/>
    </row>
    <row r="58" spans="1:12" ht="12.2" customHeight="1">
      <c r="A58" s="9"/>
      <c r="B58" s="9"/>
      <c r="C58" s="9"/>
      <c r="D58" s="9"/>
      <c r="E58" s="9"/>
      <c r="F58" s="9"/>
      <c r="G58" s="9"/>
      <c r="H58" s="33" t="s">
        <v>34</v>
      </c>
      <c r="J58" s="96"/>
    </row>
    <row r="59" spans="1:12" ht="15.75">
      <c r="A59" s="116" t="s">
        <v>35</v>
      </c>
      <c r="B59" s="116"/>
      <c r="C59" s="116"/>
      <c r="D59" s="116"/>
      <c r="E59" s="116"/>
      <c r="F59" s="116"/>
      <c r="G59" s="117"/>
      <c r="H59" s="38">
        <f>SUM(H67:H79)+H61+H66</f>
        <v>1404953.0636833636</v>
      </c>
      <c r="I59" s="96"/>
    </row>
    <row r="60" spans="1:12" ht="14.25">
      <c r="A60" s="39" t="s">
        <v>36</v>
      </c>
      <c r="B60" s="118" t="s">
        <v>37</v>
      </c>
      <c r="C60" s="119"/>
      <c r="D60" s="119"/>
      <c r="E60" s="119"/>
      <c r="F60" s="119"/>
      <c r="G60" s="120"/>
      <c r="H60" s="40" t="s">
        <v>38</v>
      </c>
    </row>
    <row r="61" spans="1:12" ht="15">
      <c r="A61" s="42" t="s">
        <v>39</v>
      </c>
      <c r="B61" s="26" t="s">
        <v>40</v>
      </c>
      <c r="C61" s="27"/>
      <c r="D61" s="27"/>
      <c r="E61" s="27"/>
      <c r="F61" s="27"/>
      <c r="G61" s="27"/>
      <c r="H61" s="43">
        <f>SUM(H62:H65)</f>
        <v>112021.88031245844</v>
      </c>
      <c r="I61" s="97"/>
    </row>
    <row r="62" spans="1:12" ht="14.25">
      <c r="A62" s="42"/>
      <c r="B62" s="26" t="s">
        <v>41</v>
      </c>
      <c r="C62" s="27"/>
      <c r="D62" s="27"/>
      <c r="E62" s="27"/>
      <c r="F62" s="27"/>
      <c r="G62" s="27"/>
      <c r="H62" s="44">
        <f>661+1843</f>
        <v>2504</v>
      </c>
    </row>
    <row r="63" spans="1:12" ht="14.25">
      <c r="A63" s="42"/>
      <c r="B63" s="26" t="s">
        <v>107</v>
      </c>
      <c r="C63" s="27"/>
      <c r="D63" s="27"/>
      <c r="E63" s="27"/>
      <c r="F63" s="27"/>
      <c r="G63" s="27"/>
      <c r="H63" s="44">
        <f>28873+9462+1497</f>
        <v>39832</v>
      </c>
    </row>
    <row r="64" spans="1:12" ht="14.25">
      <c r="A64" s="42"/>
      <c r="B64" s="26" t="s">
        <v>42</v>
      </c>
      <c r="C64" s="27"/>
      <c r="D64" s="27"/>
      <c r="E64" s="27"/>
      <c r="F64" s="27"/>
      <c r="G64" s="27"/>
      <c r="H64" s="44">
        <v>41410</v>
      </c>
    </row>
    <row r="65" spans="1:10" ht="48.2" customHeight="1">
      <c r="A65" s="42"/>
      <c r="B65" s="121" t="s">
        <v>43</v>
      </c>
      <c r="C65" s="122"/>
      <c r="D65" s="122"/>
      <c r="E65" s="122"/>
      <c r="F65" s="122"/>
      <c r="G65" s="122"/>
      <c r="H65" s="44">
        <f>[1]Основное!C3*[1]Основное!H35</f>
        <v>28275.880312458441</v>
      </c>
    </row>
    <row r="66" spans="1:10" ht="29.25" customHeight="1">
      <c r="A66" s="42" t="s">
        <v>44</v>
      </c>
      <c r="B66" s="123" t="s">
        <v>45</v>
      </c>
      <c r="C66" s="124"/>
      <c r="D66" s="124"/>
      <c r="E66" s="124"/>
      <c r="F66" s="124"/>
      <c r="G66" s="125"/>
      <c r="H66" s="44">
        <f>8519+5760+16640+32000+[1]Основное!H37*[1]Основное!C3</f>
        <v>67867.959279278773</v>
      </c>
    </row>
    <row r="67" spans="1:10" ht="14.25">
      <c r="A67" s="42" t="s">
        <v>46</v>
      </c>
      <c r="B67" s="26" t="s">
        <v>47</v>
      </c>
      <c r="C67" s="27"/>
      <c r="D67" s="27"/>
      <c r="E67" s="27"/>
      <c r="F67" s="27"/>
      <c r="G67" s="27"/>
      <c r="H67" s="44">
        <f>[1]Основное!$C$3*[1]Основное!H36</f>
        <v>5726.6630203023178</v>
      </c>
    </row>
    <row r="68" spans="1:10" ht="14.25">
      <c r="A68" s="42" t="s">
        <v>48</v>
      </c>
      <c r="B68" s="26" t="s">
        <v>49</v>
      </c>
      <c r="C68" s="27"/>
      <c r="D68" s="27"/>
      <c r="E68" s="27"/>
      <c r="F68" s="27"/>
      <c r="G68" s="27"/>
      <c r="H68" s="44">
        <f>[1]Основное!$C$3*[1]Основное!H38</f>
        <v>63195.112904217829</v>
      </c>
    </row>
    <row r="69" spans="1:10" ht="14.25">
      <c r="A69" s="42" t="s">
        <v>50</v>
      </c>
      <c r="B69" s="26" t="s">
        <v>108</v>
      </c>
      <c r="C69" s="27"/>
      <c r="D69" s="27"/>
      <c r="E69" s="27"/>
      <c r="F69" s="27"/>
      <c r="G69" s="27"/>
      <c r="H69" s="44">
        <f>[1]Основное!$C$3*[1]Основное!H39</f>
        <v>7843.1163712376429</v>
      </c>
    </row>
    <row r="70" spans="1:10" ht="14.25">
      <c r="A70" s="42" t="s">
        <v>51</v>
      </c>
      <c r="B70" s="26" t="s">
        <v>52</v>
      </c>
      <c r="C70" s="27"/>
      <c r="D70" s="27"/>
      <c r="E70" s="27"/>
      <c r="F70" s="27"/>
      <c r="G70" s="27"/>
      <c r="H70" s="44">
        <f>[1]Основное!$C$3*[1]Основное!H40</f>
        <v>49147.654280589239</v>
      </c>
    </row>
    <row r="71" spans="1:10" ht="14.25">
      <c r="A71" s="42" t="s">
        <v>53</v>
      </c>
      <c r="B71" s="26" t="s">
        <v>55</v>
      </c>
      <c r="C71" s="27"/>
      <c r="D71" s="27"/>
      <c r="E71" s="27"/>
      <c r="F71" s="27"/>
      <c r="G71" s="27"/>
      <c r="H71" s="44">
        <f>[1]Основное!$C$3*[1]Основное!H41</f>
        <v>235792.90781238925</v>
      </c>
    </row>
    <row r="72" spans="1:10" ht="14.25">
      <c r="A72" s="42" t="s">
        <v>54</v>
      </c>
      <c r="B72" s="26" t="s">
        <v>57</v>
      </c>
      <c r="C72" s="27"/>
      <c r="D72" s="27"/>
      <c r="E72" s="27"/>
      <c r="F72" s="27"/>
      <c r="G72" s="27"/>
      <c r="H72" s="44">
        <f>[1]Основное!$C$3*[1]Основное!H42+4100*4</f>
        <v>17424.139395584909</v>
      </c>
    </row>
    <row r="73" spans="1:10" ht="14.25">
      <c r="A73" s="42" t="s">
        <v>56</v>
      </c>
      <c r="B73" s="26" t="s">
        <v>59</v>
      </c>
      <c r="C73" s="27"/>
      <c r="D73" s="27"/>
      <c r="E73" s="27"/>
      <c r="F73" s="27"/>
      <c r="G73" s="27"/>
      <c r="H73" s="44">
        <f>[1]Основное!$C$3*[1]Основное!H43</f>
        <v>30295.158720743384</v>
      </c>
    </row>
    <row r="74" spans="1:10" ht="14.25">
      <c r="A74" s="42" t="s">
        <v>58</v>
      </c>
      <c r="B74" s="26" t="s">
        <v>61</v>
      </c>
      <c r="C74" s="27"/>
      <c r="D74" s="27"/>
      <c r="E74" s="27"/>
      <c r="F74" s="27"/>
      <c r="G74" s="27"/>
      <c r="H74" s="44">
        <f>[1]Основное!$C$3*[1]Основное!H44</f>
        <v>18358.459165410703</v>
      </c>
    </row>
    <row r="75" spans="1:10" ht="14.25">
      <c r="A75" s="42" t="s">
        <v>60</v>
      </c>
      <c r="B75" s="26" t="s">
        <v>63</v>
      </c>
      <c r="C75" s="27"/>
      <c r="D75" s="27"/>
      <c r="E75" s="27"/>
      <c r="F75" s="27"/>
      <c r="G75" s="27"/>
      <c r="H75" s="44">
        <f>[1]Основное!$C$3*[1]Основное!H45</f>
        <v>559989.38291175361</v>
      </c>
    </row>
    <row r="76" spans="1:10" ht="14.25">
      <c r="A76" s="42" t="s">
        <v>62</v>
      </c>
      <c r="B76" s="26" t="s">
        <v>65</v>
      </c>
      <c r="C76" s="27"/>
      <c r="D76" s="27"/>
      <c r="E76" s="27"/>
      <c r="F76" s="27"/>
      <c r="G76" s="27"/>
      <c r="H76" s="44">
        <f>[1]Основное!$C$3*[1]Основное!H46</f>
        <v>149824.1575784609</v>
      </c>
    </row>
    <row r="77" spans="1:10" ht="14.25">
      <c r="A77" s="42" t="s">
        <v>64</v>
      </c>
      <c r="B77" s="26" t="s">
        <v>67</v>
      </c>
      <c r="C77" s="27"/>
      <c r="D77" s="27"/>
      <c r="E77" s="27"/>
      <c r="F77" s="27"/>
      <c r="G77" s="27"/>
      <c r="H77" s="44">
        <f>[1]Основное!$C$3*[1]Основное!H47</f>
        <v>14957.200972727071</v>
      </c>
    </row>
    <row r="78" spans="1:10" ht="14.25">
      <c r="A78" s="42" t="s">
        <v>66</v>
      </c>
      <c r="B78" s="26" t="s">
        <v>109</v>
      </c>
      <c r="C78" s="27"/>
      <c r="D78" s="27"/>
      <c r="E78" s="27"/>
      <c r="F78" s="27"/>
      <c r="G78" s="27"/>
      <c r="H78" s="44">
        <f>[1]Основное!$C$3*[1]Основное!H48</f>
        <v>30570.560958209582</v>
      </c>
    </row>
    <row r="79" spans="1:10" ht="14.25">
      <c r="A79" s="42" t="s">
        <v>68</v>
      </c>
      <c r="B79" s="98" t="s">
        <v>110</v>
      </c>
      <c r="C79" s="99"/>
      <c r="D79" s="99"/>
      <c r="E79" s="99"/>
      <c r="F79" s="99"/>
      <c r="G79" s="99"/>
      <c r="H79" s="100">
        <f>C24*0.03</f>
        <v>41938.71</v>
      </c>
      <c r="I79" s="101"/>
      <c r="J79" s="102"/>
    </row>
    <row r="80" spans="1:10" s="85" customFormat="1" ht="26.45" customHeight="1">
      <c r="A80" s="130" t="s">
        <v>111</v>
      </c>
      <c r="B80" s="130"/>
      <c r="C80" s="130"/>
      <c r="D80" s="130"/>
      <c r="E80" s="130"/>
      <c r="F80" s="130"/>
      <c r="G80" s="130"/>
      <c r="H80" s="130"/>
    </row>
    <row r="81" spans="1:16" s="85" customFormat="1" ht="6.75" customHeight="1">
      <c r="A81" s="46"/>
      <c r="B81" s="131"/>
      <c r="C81" s="131"/>
      <c r="D81" s="131"/>
      <c r="E81" s="131"/>
      <c r="F81" s="131"/>
      <c r="G81" s="131"/>
      <c r="H81" s="131"/>
    </row>
    <row r="82" spans="1:16" s="85" customFormat="1" ht="15.75">
      <c r="A82" s="132" t="s">
        <v>69</v>
      </c>
      <c r="B82" s="132"/>
      <c r="C82" s="132"/>
      <c r="D82" s="132"/>
      <c r="E82" s="132"/>
      <c r="F82" s="132"/>
      <c r="G82" s="132"/>
      <c r="H82" s="21"/>
    </row>
    <row r="83" spans="1:16" s="85" customFormat="1" ht="15">
      <c r="A83" s="41"/>
      <c r="B83" s="41"/>
      <c r="C83" s="41"/>
      <c r="D83" s="24" t="s">
        <v>70</v>
      </c>
      <c r="E83" s="21"/>
      <c r="F83" s="55"/>
      <c r="G83" s="48"/>
      <c r="H83" s="47"/>
    </row>
    <row r="84" spans="1:16" s="85" customFormat="1" ht="34.5" customHeight="1">
      <c r="A84" s="49" t="s">
        <v>71</v>
      </c>
      <c r="B84" s="50" t="s">
        <v>72</v>
      </c>
      <c r="C84" s="51" t="s">
        <v>73</v>
      </c>
      <c r="D84" s="52" t="s">
        <v>74</v>
      </c>
      <c r="E84" s="53"/>
      <c r="F84" s="54"/>
      <c r="G84" s="55"/>
      <c r="H84" s="47"/>
    </row>
    <row r="85" spans="1:16" s="85" customFormat="1" ht="15">
      <c r="A85" s="56">
        <v>8640</v>
      </c>
      <c r="B85" s="57">
        <v>8640</v>
      </c>
      <c r="C85" s="58">
        <v>12000</v>
      </c>
      <c r="D85" s="58">
        <f>SUM(A85:C85)</f>
        <v>29280</v>
      </c>
      <c r="E85" s="59"/>
      <c r="F85" s="60"/>
      <c r="G85" s="47"/>
      <c r="H85" s="47"/>
    </row>
    <row r="86" spans="1:16" s="85" customFormat="1" ht="15">
      <c r="A86" s="61"/>
      <c r="B86" s="61"/>
      <c r="C86" s="62"/>
      <c r="D86" s="62"/>
      <c r="E86" s="62"/>
      <c r="F86" s="62"/>
      <c r="G86" s="55"/>
      <c r="H86" s="47"/>
      <c r="I86" s="103"/>
      <c r="J86" s="104"/>
    </row>
    <row r="87" spans="1:16" s="85" customFormat="1" ht="96" customHeight="1">
      <c r="A87" s="133" t="s">
        <v>75</v>
      </c>
      <c r="B87" s="133"/>
      <c r="C87" s="133"/>
      <c r="D87" s="133"/>
      <c r="E87" s="133"/>
      <c r="F87" s="133"/>
      <c r="G87" s="133"/>
      <c r="H87" s="133"/>
      <c r="I87" s="105"/>
      <c r="J87" s="105"/>
      <c r="K87" s="105"/>
      <c r="L87" s="105"/>
      <c r="M87" s="105"/>
    </row>
    <row r="88" spans="1:16" ht="69.75" customHeight="1">
      <c r="A88" s="134" t="s">
        <v>76</v>
      </c>
      <c r="B88" s="134"/>
      <c r="C88" s="134"/>
      <c r="D88" s="134"/>
      <c r="E88" s="134"/>
      <c r="F88" s="134"/>
      <c r="G88" s="134"/>
      <c r="H88" s="134"/>
      <c r="I88" s="106"/>
      <c r="J88" s="106"/>
      <c r="K88" s="106"/>
      <c r="L88" s="106"/>
      <c r="M88" s="106"/>
      <c r="N88" s="106"/>
      <c r="O88" s="106"/>
      <c r="P88" s="106"/>
    </row>
    <row r="89" spans="1:16" ht="8.4499999999999993" customHeight="1">
      <c r="A89" s="63"/>
      <c r="B89" s="63"/>
      <c r="C89" s="63"/>
      <c r="D89" s="63"/>
      <c r="E89" s="63"/>
      <c r="F89" s="63"/>
      <c r="G89" s="63"/>
      <c r="H89" s="63"/>
      <c r="I89" s="107"/>
      <c r="J89" s="107"/>
      <c r="K89" s="107"/>
      <c r="L89" s="107"/>
      <c r="M89" s="107"/>
    </row>
    <row r="90" spans="1:16" ht="15">
      <c r="A90" s="126" t="s">
        <v>77</v>
      </c>
      <c r="B90" s="126"/>
      <c r="C90" s="126"/>
      <c r="D90" s="126"/>
      <c r="E90" s="126"/>
      <c r="F90" s="126"/>
      <c r="G90" s="126"/>
      <c r="H90" s="126"/>
      <c r="I90" s="108"/>
      <c r="J90" s="108"/>
      <c r="K90" s="108"/>
      <c r="L90" s="108"/>
      <c r="M90" s="108"/>
      <c r="N90" s="108"/>
      <c r="O90" s="108"/>
      <c r="P90" s="108"/>
    </row>
    <row r="91" spans="1:16" ht="15">
      <c r="A91" s="126" t="s">
        <v>78</v>
      </c>
      <c r="B91" s="126"/>
      <c r="C91" s="126"/>
      <c r="D91" s="126"/>
      <c r="E91" s="126"/>
      <c r="F91" s="126"/>
      <c r="G91" s="126"/>
      <c r="H91" s="126"/>
      <c r="I91" s="108"/>
      <c r="J91" s="108"/>
      <c r="K91" s="108"/>
      <c r="L91" s="108"/>
      <c r="M91" s="108"/>
      <c r="N91" s="108"/>
      <c r="O91" s="108"/>
      <c r="P91" s="108"/>
    </row>
    <row r="92" spans="1:16" ht="14.25">
      <c r="A92" s="127" t="s">
        <v>79</v>
      </c>
      <c r="B92" s="127"/>
      <c r="C92" s="127"/>
      <c r="D92" s="127"/>
      <c r="E92" s="127"/>
      <c r="F92" s="127"/>
      <c r="G92" s="127"/>
      <c r="H92" s="127"/>
      <c r="I92" s="109"/>
      <c r="J92" s="109"/>
      <c r="K92" s="109"/>
      <c r="L92" s="109"/>
      <c r="M92" s="109"/>
      <c r="N92" s="109"/>
      <c r="O92" s="109"/>
      <c r="P92" s="109"/>
    </row>
    <row r="93" spans="1:16" ht="15">
      <c r="A93" s="128" t="s">
        <v>80</v>
      </c>
      <c r="B93" s="128"/>
      <c r="C93" s="128"/>
      <c r="D93" s="128"/>
      <c r="E93" s="128"/>
      <c r="F93" s="128"/>
      <c r="G93" s="128"/>
      <c r="H93" s="128"/>
      <c r="I93" s="110"/>
      <c r="J93" s="110"/>
      <c r="K93" s="110"/>
      <c r="L93" s="110"/>
      <c r="M93" s="110"/>
      <c r="N93" s="110"/>
      <c r="O93" s="110"/>
      <c r="P93" s="110"/>
    </row>
    <row r="94" spans="1:16" ht="15">
      <c r="A94" s="129" t="s">
        <v>81</v>
      </c>
      <c r="B94" s="129"/>
      <c r="C94" s="129"/>
      <c r="D94" s="129"/>
      <c r="E94" s="129"/>
      <c r="F94" s="129"/>
      <c r="G94" s="129"/>
      <c r="H94" s="129"/>
      <c r="I94" s="111"/>
      <c r="J94" s="111"/>
      <c r="K94" s="111"/>
      <c r="L94" s="111"/>
      <c r="M94" s="111"/>
      <c r="N94" s="111"/>
      <c r="O94" s="111"/>
      <c r="P94" s="111"/>
    </row>
  </sheetData>
  <mergeCells count="47">
    <mergeCell ref="G21:G23"/>
    <mergeCell ref="H21:H23"/>
    <mergeCell ref="A1:H1"/>
    <mergeCell ref="A2:H2"/>
    <mergeCell ref="A3:H3"/>
    <mergeCell ref="E5:H7"/>
    <mergeCell ref="A17:H17"/>
    <mergeCell ref="A19:H19"/>
    <mergeCell ref="E34:F34"/>
    <mergeCell ref="B20:F20"/>
    <mergeCell ref="A21:C23"/>
    <mergeCell ref="D21:D23"/>
    <mergeCell ref="E21:E23"/>
    <mergeCell ref="F21:F23"/>
    <mergeCell ref="A35:B35"/>
    <mergeCell ref="C35:G35"/>
    <mergeCell ref="A45:H45"/>
    <mergeCell ref="A36:B43"/>
    <mergeCell ref="A25:H25"/>
    <mergeCell ref="A26:H26"/>
    <mergeCell ref="A28:H28"/>
    <mergeCell ref="A30:H30"/>
    <mergeCell ref="A33:H33"/>
    <mergeCell ref="C34:D34"/>
    <mergeCell ref="C49:G49"/>
    <mergeCell ref="C50:G50"/>
    <mergeCell ref="A47:H47"/>
    <mergeCell ref="A49:B49"/>
    <mergeCell ref="A50:B52"/>
    <mergeCell ref="C51:G51"/>
    <mergeCell ref="A90:H90"/>
    <mergeCell ref="A91:H91"/>
    <mergeCell ref="A92:H92"/>
    <mergeCell ref="A93:H93"/>
    <mergeCell ref="A94:H94"/>
    <mergeCell ref="A80:H80"/>
    <mergeCell ref="B81:H81"/>
    <mergeCell ref="A82:G82"/>
    <mergeCell ref="A87:H87"/>
    <mergeCell ref="A88:H88"/>
    <mergeCell ref="C52:G52"/>
    <mergeCell ref="A57:H57"/>
    <mergeCell ref="A59:G59"/>
    <mergeCell ref="B60:G60"/>
    <mergeCell ref="B65:G65"/>
    <mergeCell ref="B66:G66"/>
    <mergeCell ref="A55:H55"/>
  </mergeCells>
  <phoneticPr fontId="0" type="noConversion"/>
  <hyperlinks>
    <hyperlink ref="A92" r:id="rId1" display="blgorod@rambler.ru,"/>
  </hyperlinks>
  <pageMargins left="0.75" right="0.75" top="1" bottom="1" header="0.5" footer="0.5"/>
  <pageSetup paperSize="9" scale="69" orientation="portrait" verticalDpi="0" r:id="rId2"/>
  <headerFooter alignWithMargins="0"/>
  <rowBreaks count="1" manualBreakCount="1"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2021-03-31T05:28:01Z</dcterms:modified>
</cp:coreProperties>
</file>