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86" i="3"/>
  <c r="H80"/>
  <c r="H79"/>
  <c r="H78"/>
  <c r="H77"/>
  <c r="H76"/>
  <c r="H75"/>
  <c r="H74"/>
  <c r="H73"/>
  <c r="H72"/>
  <c r="H71"/>
  <c r="H70"/>
  <c r="H69"/>
  <c r="H68"/>
  <c r="H67"/>
  <c r="H66"/>
  <c r="H65"/>
  <c r="H63"/>
  <c r="H62"/>
  <c r="K61"/>
  <c r="H61"/>
  <c r="H59"/>
  <c r="H51"/>
  <c r="H50"/>
  <c r="H43"/>
  <c r="H40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<sst xmlns="http://schemas.openxmlformats.org/spreadsheetml/2006/main" count="120" uniqueCount="116">
  <si>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</si>
  <si>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</si>
  <si>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</si>
  <si>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</si>
  <si>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</si>
  <si>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</si>
  <si>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</si>
  <si>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</si>
  <si>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</si>
  <si>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</si>
  <si>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</si>
  <si>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</si>
  <si>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</si>
  <si>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</si>
  <si>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</si>
  <si>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</si>
  <si>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</si>
  <si>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</si>
  <si>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</si>
  <si>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</si>
  <si>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</si>
  <si>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</si>
  <si>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</si>
  <si>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</si>
  <si>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</si>
  <si>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</si>
  <si>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</si>
  <si>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</si>
  <si>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</si>
  <si>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</si>
  <si>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</si>
  <si>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</si>
  <si>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</si>
  <si>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</si>
  <si>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</si>
  <si>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</si>
  <si>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</si>
  <si>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</si>
  <si>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</si>
  <si>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</si>
  <si>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</si>
  <si>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</si>
  <si>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</si>
  <si>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</si>
  <si>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</si>
  <si>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</si>
  <si>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</si>
  <si>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</si>
  <si>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</si>
  <si>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</si>
  <si>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</si>
  <si>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</si>
  <si>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</si>
  <si>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</si>
  <si>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</si>
  <si>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</si>
  <si>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</si>
  <si>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</si>
  <si>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</si>
  <si>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</si>
  <si>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</si>
  <si>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</si>
  <si>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</si>
  <si>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</si>
  <si>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</si>
  <si>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</si>
  <si>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</si>
  <si>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</si>
  <si>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</si>
  <si>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</si>
  <si>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</si>
  <si>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</si>
  <si>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</si>
  <si>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</si>
  <si>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</si>
  <si>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</si>
  <si>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</si>
  <si>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</si>
  <si>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</si>
  <si>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</si>
  <si>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</si>
  <si>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</si>
  <si>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Рентабельность 3%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</si>
  <si>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</si>
  <si>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ООО "Империал"</t>
  </si>
  <si>
    <t>Нэт Бай Нэт Холдинг</t>
  </si>
  <si>
    <t xml:space="preserve"> об исполнении договора управления жилым домом №12 по ул.Садовая</t>
  </si>
  <si>
    <t xml:space="preserve">Адрес дома - Садовая 12 </t>
  </si>
  <si>
    <t>Общая площадь дома - 7091,00 кв. м</t>
  </si>
  <si>
    <t>Общая площадь квартир -5493,80 кв.м.</t>
  </si>
  <si>
    <t>Количество подъездов - 3</t>
  </si>
  <si>
    <t>Количество квартир - 105</t>
  </si>
  <si>
    <t>Площадь подъезда - 887,5 кв. м</t>
  </si>
  <si>
    <t>Площадь подвала - 768,9 кв. м</t>
  </si>
  <si>
    <t>Площадь кровли - 817,8 кв. м</t>
  </si>
  <si>
    <t>Площадь газона - - кв. м</t>
  </si>
  <si>
    <t>В таблице №1 приведено движение денежных средств по статье содержание и текущий ремонт  по лицевому счету дома №12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</si>
  <si>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15697 руб. </t>
  </si>
  <si>
    <r>
      <t xml:space="preserve">Задолженность населения за жку на 31.12.2020г. составляет 38073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</si>
  <si>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д.12</t>
  </si>
  <si>
    <t>Уст-ка извещателя, замена авт. Выключателя, проводов, светильников</t>
  </si>
  <si>
    <t>Ремонт под.№1</t>
  </si>
  <si>
    <t>Уст-ка мусорного контейнера, частичный ремонт кровли</t>
  </si>
  <si>
    <t>Оценка соответствия лифтов, отработавших назначенный срок службы 3 шт.</t>
  </si>
  <si>
    <t>Смена вентилей, сгонов, полиэт.канал.труб</t>
  </si>
  <si>
    <t>Перечень выполненных работ по программе энергосбержения</t>
  </si>
  <si>
    <t>Смена вентилей, сгонов, полиэт.канал.труб (материалы)</t>
  </si>
  <si>
    <t>В ходе плановых осмотров, а также на основании обращений собственников помещений жилого дома №12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</si>
  <si>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(лампы, выключатели)</t>
  </si>
  <si>
    <t>Работы общестроительные (замки, уст-ка таблички, замена дверн. Приборов, ремонт мус. Контейнеров, замена стёкол)</t>
  </si>
  <si>
    <t>Нормативная численность обслуживающего персонала  - 2,3 чел</t>
  </si>
  <si>
    <t xml:space="preserve">ремонт общестроительный, кровля </t>
  </si>
  <si>
    <t>ремонт подъезда</t>
  </si>
  <si>
    <t>Аренда  помещений под ЖЭУ</t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</si>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</sst>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33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3" borderId="0" xfId="2" applyFont="1" applyFill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1" fontId="3" fillId="2" borderId="0" xfId="0" applyNumberFormat="1" applyFont="1" applyFill="1"/>
    <xf numFmtId="0" fontId="30" fillId="2" borderId="0" xfId="0" applyFont="1" applyFill="1" applyAlignment="1">
      <alignment horizontal="center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22" fillId="2" borderId="0" xfId="2" applyFont="1" applyFill="1">
      <alignment horizontal="left"/>
    </xf>
    <xf numFmtId="0" fontId="5" fillId="2" borderId="0" xfId="2" applyFont="1" applyFill="1" applyBorder="1" applyAlignment="1">
      <alignment horizontal="left" wrapText="1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21" fillId="2" borderId="3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7">
          <cell r="C17">
            <v>5493.8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5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60" customWidth="1"/>
    <col min="2" max="2" width="11.85546875" style="60" customWidth="1"/>
    <col min="3" max="3" width="14.5703125" style="60" customWidth="1"/>
    <col min="4" max="4" width="12.5703125" style="60" customWidth="1"/>
    <col min="5" max="5" width="16.5703125" style="60" customWidth="1"/>
    <col min="6" max="6" width="14.42578125" style="60" customWidth="1"/>
    <col min="7" max="7" width="16.85546875" style="60" customWidth="1"/>
    <col min="8" max="8" width="13.42578125" style="60" customWidth="1"/>
    <col min="9" max="9" width="8.42578125" style="60" customWidth="1"/>
    <col min="10" max="10" width="7" style="60" customWidth="1"/>
    <col min="11" max="16384" width="9.140625" style="60"/>
  </cols>
  <sheetData>
    <row r="1" spans="1:22" ht="18">
      <c r="A1" s="153" t="s">
        <v>0</v>
      </c>
      <c r="B1" s="153"/>
      <c r="C1" s="153"/>
      <c r="D1" s="153"/>
      <c r="E1" s="153"/>
      <c r="F1" s="153"/>
      <c r="G1" s="153"/>
      <c r="H1" s="153"/>
      <c r="I1" s="59"/>
      <c r="J1" s="59"/>
      <c r="K1" s="59"/>
      <c r="L1" s="59"/>
      <c r="M1" s="59"/>
      <c r="N1" s="59"/>
      <c r="O1" s="59"/>
      <c r="P1" s="59"/>
    </row>
    <row r="2" spans="1:22" ht="18">
      <c r="A2" s="153" t="s">
        <v>86</v>
      </c>
      <c r="B2" s="153"/>
      <c r="C2" s="153"/>
      <c r="D2" s="153"/>
      <c r="E2" s="153"/>
      <c r="F2" s="153"/>
      <c r="G2" s="153"/>
      <c r="H2" s="153"/>
      <c r="I2" s="59"/>
      <c r="J2" s="59"/>
      <c r="K2" s="59"/>
      <c r="L2" s="59"/>
      <c r="M2" s="59"/>
      <c r="N2" s="59"/>
      <c r="O2" s="59"/>
      <c r="P2" s="59"/>
    </row>
    <row r="3" spans="1:22" ht="18">
      <c r="A3" s="154" t="s">
        <v>1</v>
      </c>
      <c r="B3" s="154"/>
      <c r="C3" s="154"/>
      <c r="D3" s="154"/>
      <c r="E3" s="154"/>
      <c r="F3" s="154"/>
      <c r="G3" s="154"/>
      <c r="H3" s="154"/>
      <c r="I3" s="1"/>
      <c r="J3" s="1"/>
      <c r="K3" s="1"/>
      <c r="L3" s="1"/>
      <c r="M3" s="1"/>
      <c r="N3" s="1"/>
      <c r="O3" s="1"/>
      <c r="P3" s="1"/>
    </row>
    <row r="4" spans="1:22" ht="18">
      <c r="A4" s="1"/>
      <c r="B4" s="1"/>
      <c r="C4" s="1"/>
      <c r="D4" s="1"/>
      <c r="E4" s="1"/>
      <c r="F4" s="1"/>
      <c r="G4" s="1"/>
      <c r="H4" s="1"/>
      <c r="I4" s="1"/>
      <c r="J4" s="1"/>
      <c r="K4" s="86"/>
      <c r="L4" s="86"/>
      <c r="M4" s="86"/>
      <c r="N4" s="86"/>
      <c r="O4" s="86"/>
      <c r="P4" s="86"/>
      <c r="Q4" s="86"/>
    </row>
    <row r="5" spans="1:22" s="62" customFormat="1" ht="14.25" customHeight="1">
      <c r="A5" s="2" t="s">
        <v>87</v>
      </c>
      <c r="B5" s="2"/>
      <c r="C5" s="2"/>
      <c r="D5" s="2"/>
      <c r="E5" s="155" t="s">
        <v>79</v>
      </c>
      <c r="F5" s="155"/>
      <c r="G5" s="155"/>
      <c r="H5" s="155"/>
      <c r="I5" s="61"/>
      <c r="J5" s="61"/>
      <c r="K5" s="86"/>
      <c r="L5" s="86"/>
      <c r="M5" s="86"/>
      <c r="N5" s="86"/>
      <c r="O5" s="86"/>
      <c r="P5" s="86"/>
      <c r="Q5" s="86"/>
    </row>
    <row r="6" spans="1:22" s="62" customFormat="1" ht="14.25">
      <c r="A6" s="2" t="s">
        <v>2</v>
      </c>
      <c r="B6" s="2"/>
      <c r="C6" s="2"/>
      <c r="D6" s="2"/>
      <c r="E6" s="155"/>
      <c r="F6" s="155"/>
      <c r="G6" s="155"/>
      <c r="H6" s="155"/>
      <c r="I6" s="61"/>
      <c r="J6" s="61"/>
      <c r="K6" s="86"/>
      <c r="L6" s="86"/>
      <c r="M6" s="86"/>
      <c r="N6" s="86"/>
      <c r="O6" s="86"/>
      <c r="P6" s="86"/>
      <c r="Q6" s="86"/>
    </row>
    <row r="7" spans="1:22" s="62" customFormat="1" ht="27" customHeight="1">
      <c r="A7" s="2" t="s">
        <v>88</v>
      </c>
      <c r="B7" s="2"/>
      <c r="C7" s="2"/>
      <c r="D7" s="2"/>
      <c r="E7" s="155"/>
      <c r="F7" s="155"/>
      <c r="G7" s="155"/>
      <c r="H7" s="155"/>
      <c r="I7" s="61"/>
      <c r="J7" s="61"/>
      <c r="K7" s="86"/>
      <c r="L7" s="86"/>
      <c r="M7" s="86"/>
      <c r="N7" s="86"/>
      <c r="O7" s="86"/>
      <c r="P7" s="86"/>
      <c r="Q7" s="86"/>
    </row>
    <row r="8" spans="1:22" s="62" customFormat="1" ht="14.25">
      <c r="A8" s="2" t="s">
        <v>89</v>
      </c>
      <c r="B8" s="2"/>
      <c r="C8" s="2"/>
      <c r="D8" s="2"/>
      <c r="E8" s="3"/>
      <c r="F8" s="3"/>
      <c r="G8" s="3"/>
      <c r="H8" s="3"/>
      <c r="I8" s="58"/>
      <c r="J8" s="58"/>
      <c r="K8" s="86"/>
      <c r="L8" s="86"/>
      <c r="M8" s="86"/>
      <c r="N8" s="86"/>
      <c r="O8" s="86"/>
      <c r="P8" s="86"/>
      <c r="Q8" s="86"/>
    </row>
    <row r="9" spans="1:22" s="62" customFormat="1" ht="14.25">
      <c r="A9" s="2" t="s">
        <v>3</v>
      </c>
      <c r="B9" s="2"/>
      <c r="C9" s="2"/>
      <c r="D9" s="2"/>
      <c r="E9" s="87" t="s">
        <v>4</v>
      </c>
      <c r="F9" s="3"/>
      <c r="G9" s="3"/>
      <c r="H9" s="3"/>
      <c r="I9" s="61"/>
      <c r="J9" s="61"/>
      <c r="K9" s="86"/>
      <c r="L9" s="86"/>
      <c r="M9" s="86"/>
      <c r="N9" s="86"/>
      <c r="O9" s="86"/>
      <c r="P9" s="86"/>
      <c r="Q9" s="86"/>
    </row>
    <row r="10" spans="1:22" s="62" customFormat="1" ht="14.25">
      <c r="A10" s="2" t="s">
        <v>90</v>
      </c>
      <c r="B10" s="2"/>
      <c r="C10" s="2"/>
      <c r="D10" s="2"/>
      <c r="E10" s="4"/>
      <c r="F10" s="87"/>
      <c r="G10" s="87"/>
      <c r="H10" s="87"/>
      <c r="I10" s="58"/>
      <c r="J10" s="58"/>
      <c r="K10" s="86"/>
      <c r="L10" s="86"/>
      <c r="M10" s="86"/>
      <c r="N10" s="86"/>
      <c r="O10" s="86"/>
      <c r="P10" s="86"/>
      <c r="Q10" s="86"/>
    </row>
    <row r="11" spans="1:22" s="62" customFormat="1" ht="14.25">
      <c r="A11" s="2" t="s">
        <v>91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  <c r="K11" s="86"/>
      <c r="L11" s="86"/>
      <c r="M11" s="86"/>
      <c r="N11" s="86"/>
      <c r="O11" s="86"/>
      <c r="P11" s="86"/>
      <c r="Q11" s="86"/>
    </row>
    <row r="12" spans="1:22" s="62" customFormat="1" ht="14.25">
      <c r="A12" s="2" t="s">
        <v>92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  <c r="K12" s="86"/>
      <c r="L12" s="86"/>
      <c r="M12" s="86"/>
      <c r="N12" s="86"/>
      <c r="O12" s="86"/>
      <c r="P12" s="86"/>
      <c r="Q12" s="86"/>
    </row>
    <row r="13" spans="1:22" s="62" customFormat="1" ht="14.25">
      <c r="A13" s="2" t="s">
        <v>93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K13" s="86"/>
      <c r="L13" s="86"/>
      <c r="M13" s="86"/>
      <c r="N13" s="86"/>
      <c r="O13" s="86"/>
      <c r="P13" s="86"/>
      <c r="Q13" s="86"/>
    </row>
    <row r="14" spans="1:22" s="62" customFormat="1" ht="14.25">
      <c r="A14" s="2" t="s">
        <v>94</v>
      </c>
      <c r="B14" s="2"/>
      <c r="C14" s="2"/>
      <c r="D14" s="2"/>
      <c r="E14" s="5"/>
      <c r="F14" s="5"/>
      <c r="G14" s="5"/>
      <c r="H14" s="4"/>
      <c r="I14" s="2"/>
      <c r="J14" s="2"/>
    </row>
    <row r="15" spans="1:22" s="62" customFormat="1" ht="14.25">
      <c r="A15" s="2" t="s">
        <v>95</v>
      </c>
      <c r="B15" s="2"/>
      <c r="C15" s="2"/>
      <c r="D15" s="2"/>
      <c r="E15" s="5"/>
      <c r="F15" s="5"/>
      <c r="G15" s="5"/>
      <c r="H15" s="4"/>
      <c r="I15" s="2"/>
      <c r="J15" s="2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spans="1:22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7" t="s">
        <v>96</v>
      </c>
      <c r="B17" s="127"/>
      <c r="C17" s="127"/>
      <c r="D17" s="127"/>
      <c r="E17" s="127"/>
      <c r="F17" s="127"/>
      <c r="G17" s="127"/>
      <c r="H17" s="127"/>
      <c r="I17" s="61"/>
      <c r="J17" s="61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22" t="s">
        <v>9</v>
      </c>
      <c r="B19" s="122"/>
      <c r="C19" s="122"/>
      <c r="D19" s="122"/>
      <c r="E19" s="122"/>
      <c r="F19" s="122"/>
      <c r="G19" s="122"/>
      <c r="H19" s="122"/>
      <c r="I19" s="63"/>
      <c r="J19" s="63"/>
    </row>
    <row r="20" spans="1:15" ht="15">
      <c r="A20" s="10"/>
      <c r="B20" s="132"/>
      <c r="C20" s="132"/>
      <c r="D20" s="132"/>
      <c r="E20" s="132"/>
      <c r="F20" s="132"/>
      <c r="G20" s="10"/>
      <c r="H20" s="11" t="s">
        <v>10</v>
      </c>
      <c r="I20" s="11"/>
    </row>
    <row r="21" spans="1:15" s="62" customFormat="1" ht="15" customHeight="1">
      <c r="A21" s="133" t="s">
        <v>11</v>
      </c>
      <c r="B21" s="134"/>
      <c r="C21" s="135"/>
      <c r="D21" s="142" t="s">
        <v>12</v>
      </c>
      <c r="E21" s="142" t="s">
        <v>13</v>
      </c>
      <c r="F21" s="142" t="s">
        <v>14</v>
      </c>
      <c r="G21" s="145" t="s">
        <v>15</v>
      </c>
      <c r="H21" s="145" t="s">
        <v>16</v>
      </c>
      <c r="I21" s="64"/>
    </row>
    <row r="22" spans="1:15" s="62" customFormat="1" ht="15" customHeight="1">
      <c r="A22" s="136"/>
      <c r="B22" s="137"/>
      <c r="C22" s="138"/>
      <c r="D22" s="143"/>
      <c r="E22" s="143"/>
      <c r="F22" s="143"/>
      <c r="G22" s="146"/>
      <c r="H22" s="146"/>
      <c r="I22" s="64"/>
    </row>
    <row r="23" spans="1:15" s="62" customFormat="1" ht="100.5" customHeight="1">
      <c r="A23" s="139"/>
      <c r="B23" s="140"/>
      <c r="C23" s="141"/>
      <c r="D23" s="144"/>
      <c r="E23" s="144"/>
      <c r="F23" s="144"/>
      <c r="G23" s="146"/>
      <c r="H23" s="146"/>
      <c r="I23" s="64"/>
    </row>
    <row r="24" spans="1:15" s="65" customFormat="1" ht="14.25">
      <c r="A24" s="12"/>
      <c r="B24" s="13"/>
      <c r="C24" s="85">
        <v>1049208</v>
      </c>
      <c r="D24" s="14">
        <v>1039964</v>
      </c>
      <c r="E24" s="14">
        <v>29456.880000000001</v>
      </c>
      <c r="F24" s="15">
        <f>D24-C24</f>
        <v>-9244</v>
      </c>
      <c r="G24" s="16">
        <f>H59</f>
        <v>1160904.5616946674</v>
      </c>
      <c r="H24" s="17">
        <f>D24+E24-G24</f>
        <v>-91483.681694667554</v>
      </c>
      <c r="J24" s="66"/>
    </row>
    <row r="25" spans="1:15" s="65" customFormat="1" ht="51" customHeight="1">
      <c r="A25" s="148" t="s">
        <v>97</v>
      </c>
      <c r="B25" s="148"/>
      <c r="C25" s="148"/>
      <c r="D25" s="148"/>
      <c r="E25" s="148"/>
      <c r="F25" s="148"/>
      <c r="G25" s="148"/>
      <c r="H25" s="148"/>
      <c r="J25" s="66"/>
    </row>
    <row r="26" spans="1:15" s="65" customFormat="1" ht="25.15" customHeight="1">
      <c r="A26" s="149" t="s">
        <v>98</v>
      </c>
      <c r="B26" s="149"/>
      <c r="C26" s="149"/>
      <c r="D26" s="149"/>
      <c r="E26" s="149"/>
      <c r="F26" s="149"/>
      <c r="G26" s="149"/>
      <c r="H26" s="149"/>
      <c r="J26" s="66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0" t="s">
        <v>74</v>
      </c>
      <c r="B28" s="150"/>
      <c r="C28" s="150"/>
      <c r="D28" s="150"/>
      <c r="E28" s="150"/>
      <c r="F28" s="150"/>
      <c r="G28" s="150"/>
      <c r="H28" s="150"/>
      <c r="I28" s="2"/>
      <c r="J28" s="2"/>
    </row>
    <row r="29" spans="1:15" ht="14.25">
      <c r="A29" s="5" t="s">
        <v>75</v>
      </c>
      <c r="B29" s="5"/>
      <c r="C29" s="5"/>
      <c r="D29" s="5"/>
      <c r="E29" s="5"/>
      <c r="F29" s="5"/>
      <c r="G29" s="18"/>
      <c r="H29" s="18"/>
      <c r="I29" s="2"/>
      <c r="J29" s="2"/>
      <c r="K29" s="62"/>
      <c r="L29" s="62"/>
      <c r="M29" s="62"/>
      <c r="N29" s="62"/>
      <c r="O29" s="62"/>
    </row>
    <row r="30" spans="1:15" ht="15" customHeight="1">
      <c r="A30" s="151" t="s">
        <v>17</v>
      </c>
      <c r="B30" s="151"/>
      <c r="C30" s="151"/>
      <c r="D30" s="151"/>
      <c r="E30" s="151"/>
      <c r="F30" s="151"/>
      <c r="G30" s="151"/>
      <c r="H30" s="151"/>
      <c r="I30" s="61"/>
      <c r="J30" s="61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s="20" customFormat="1" ht="15.75">
      <c r="A33" s="156" t="s">
        <v>19</v>
      </c>
      <c r="B33" s="156"/>
      <c r="C33" s="156"/>
      <c r="D33" s="156"/>
      <c r="E33" s="156"/>
      <c r="F33" s="156"/>
      <c r="G33" s="156"/>
      <c r="H33" s="156"/>
      <c r="I33" s="91"/>
      <c r="J33" s="91"/>
    </row>
    <row r="34" spans="1:10" s="20" customFormat="1">
      <c r="A34" s="21"/>
      <c r="B34" s="22"/>
      <c r="C34" s="152"/>
      <c r="D34" s="152"/>
      <c r="E34" s="147"/>
      <c r="F34" s="147"/>
      <c r="G34" s="22"/>
      <c r="H34" s="23" t="s">
        <v>20</v>
      </c>
      <c r="I34" s="23"/>
    </row>
    <row r="35" spans="1:10" s="20" customFormat="1" ht="15.75">
      <c r="A35" s="124" t="s">
        <v>21</v>
      </c>
      <c r="B35" s="125"/>
      <c r="C35" s="129" t="s">
        <v>22</v>
      </c>
      <c r="D35" s="131"/>
      <c r="E35" s="131"/>
      <c r="F35" s="131"/>
      <c r="G35" s="130"/>
      <c r="H35" s="24" t="s">
        <v>23</v>
      </c>
    </row>
    <row r="36" spans="1:10" s="20" customFormat="1" ht="15" customHeight="1">
      <c r="A36" s="123" t="s">
        <v>99</v>
      </c>
      <c r="B36" s="123"/>
      <c r="C36" s="25" t="s">
        <v>100</v>
      </c>
      <c r="D36" s="26"/>
      <c r="E36" s="26"/>
      <c r="F36" s="26"/>
      <c r="G36" s="26"/>
      <c r="H36" s="82">
        <f>13717+839+674</f>
        <v>15230</v>
      </c>
    </row>
    <row r="37" spans="1:10" s="20" customFormat="1" ht="15" customHeight="1">
      <c r="A37" s="123"/>
      <c r="B37" s="123"/>
      <c r="C37" s="25" t="s">
        <v>101</v>
      </c>
      <c r="D37" s="26"/>
      <c r="E37" s="26"/>
      <c r="F37" s="26"/>
      <c r="G37" s="26"/>
      <c r="H37" s="82">
        <f>55630+55630</f>
        <v>111260</v>
      </c>
    </row>
    <row r="38" spans="1:10" s="20" customFormat="1" ht="15" customHeight="1">
      <c r="A38" s="123"/>
      <c r="B38" s="123"/>
      <c r="C38" s="102" t="s">
        <v>102</v>
      </c>
      <c r="D38" s="103"/>
      <c r="E38" s="103"/>
      <c r="F38" s="103"/>
      <c r="G38" s="104"/>
      <c r="H38" s="82">
        <f>1282+11000</f>
        <v>12282</v>
      </c>
    </row>
    <row r="39" spans="1:10" s="20" customFormat="1" ht="15" customHeight="1">
      <c r="A39" s="123"/>
      <c r="B39" s="123"/>
      <c r="C39" s="25" t="s">
        <v>103</v>
      </c>
      <c r="D39" s="89"/>
      <c r="E39" s="89"/>
      <c r="F39" s="89"/>
      <c r="G39" s="89"/>
      <c r="H39" s="82">
        <f>3*8000</f>
        <v>24000</v>
      </c>
    </row>
    <row r="40" spans="1:10" s="20" customFormat="1" ht="15" customHeight="1">
      <c r="A40" s="123"/>
      <c r="B40" s="123"/>
      <c r="C40" s="25" t="s">
        <v>104</v>
      </c>
      <c r="D40" s="26"/>
      <c r="E40" s="26"/>
      <c r="F40" s="26"/>
      <c r="G40" s="26"/>
      <c r="H40" s="82">
        <f>39164+5268+32764+11123+14616+91</f>
        <v>103026</v>
      </c>
    </row>
    <row r="41" spans="1:10" s="20" customFormat="1" ht="15" customHeight="1">
      <c r="A41" s="123"/>
      <c r="B41" s="123"/>
      <c r="C41" s="88"/>
      <c r="D41" s="89"/>
      <c r="E41" s="89"/>
      <c r="F41" s="89"/>
      <c r="G41" s="90"/>
      <c r="H41" s="83">
        <f>SUM(H36:H40)</f>
        <v>265798</v>
      </c>
    </row>
    <row r="42" spans="1:10" s="20" customFormat="1" ht="15" customHeight="1">
      <c r="A42" s="123"/>
      <c r="B42" s="123"/>
      <c r="C42" s="124" t="s">
        <v>105</v>
      </c>
      <c r="D42" s="125"/>
      <c r="E42" s="125"/>
      <c r="F42" s="125"/>
      <c r="G42" s="126"/>
      <c r="H42" s="83"/>
    </row>
    <row r="43" spans="1:10" s="20" customFormat="1" ht="15" customHeight="1">
      <c r="A43" s="123"/>
      <c r="B43" s="123"/>
      <c r="C43" s="25" t="s">
        <v>106</v>
      </c>
      <c r="D43" s="26"/>
      <c r="E43" s="26"/>
      <c r="F43" s="26"/>
      <c r="G43" s="26"/>
      <c r="H43" s="82">
        <f>21793+563</f>
        <v>22356</v>
      </c>
    </row>
    <row r="44" spans="1:10">
      <c r="A44" s="28"/>
      <c r="B44" s="28"/>
      <c r="C44" s="28"/>
      <c r="D44" s="28"/>
      <c r="E44" s="29"/>
      <c r="F44" s="29"/>
      <c r="G44" s="29"/>
      <c r="H44" s="29"/>
      <c r="I44" s="29"/>
      <c r="J44" s="29"/>
    </row>
    <row r="45" spans="1:10" ht="42.75" customHeight="1">
      <c r="A45" s="127" t="s">
        <v>107</v>
      </c>
      <c r="B45" s="127"/>
      <c r="C45" s="127"/>
      <c r="D45" s="127"/>
      <c r="E45" s="127"/>
      <c r="F45" s="127"/>
      <c r="G45" s="127"/>
      <c r="H45" s="127"/>
      <c r="I45" s="61"/>
      <c r="J45" s="61"/>
    </row>
    <row r="46" spans="1:10">
      <c r="A46" s="28"/>
      <c r="B46" s="28"/>
      <c r="C46" s="28"/>
      <c r="D46" s="28"/>
      <c r="E46" s="29"/>
      <c r="F46" s="29"/>
      <c r="G46" s="29"/>
      <c r="H46" s="29"/>
      <c r="I46" s="29"/>
      <c r="J46" s="29"/>
    </row>
    <row r="47" spans="1:10" ht="33" customHeight="1">
      <c r="A47" s="128" t="s">
        <v>78</v>
      </c>
      <c r="B47" s="128"/>
      <c r="C47" s="128"/>
      <c r="D47" s="128"/>
      <c r="E47" s="128"/>
      <c r="F47" s="128"/>
      <c r="G47" s="128"/>
      <c r="H47" s="128"/>
      <c r="I47" s="67"/>
      <c r="J47" s="67"/>
    </row>
    <row r="48" spans="1:10" ht="15">
      <c r="A48" s="30"/>
      <c r="B48" s="30"/>
      <c r="C48" s="30"/>
      <c r="D48" s="30"/>
      <c r="E48" s="30"/>
      <c r="F48" s="30"/>
      <c r="G48" s="30"/>
      <c r="H48" s="68" t="s">
        <v>24</v>
      </c>
      <c r="J48" s="30"/>
    </row>
    <row r="49" spans="1:13" ht="15.75">
      <c r="A49" s="129" t="s">
        <v>21</v>
      </c>
      <c r="B49" s="130"/>
      <c r="C49" s="129" t="s">
        <v>22</v>
      </c>
      <c r="D49" s="131"/>
      <c r="E49" s="131"/>
      <c r="F49" s="131"/>
      <c r="G49" s="130"/>
      <c r="H49" s="24" t="s">
        <v>23</v>
      </c>
      <c r="I49" s="30"/>
      <c r="J49" s="30"/>
    </row>
    <row r="50" spans="1:13" ht="15" customHeight="1">
      <c r="A50" s="112" t="s">
        <v>99</v>
      </c>
      <c r="B50" s="113"/>
      <c r="C50" s="102" t="s">
        <v>108</v>
      </c>
      <c r="D50" s="103"/>
      <c r="E50" s="103"/>
      <c r="F50" s="103"/>
      <c r="G50" s="104"/>
      <c r="H50" s="27">
        <f>356+1174+1381+353+696+718+360</f>
        <v>5038</v>
      </c>
      <c r="I50" s="30"/>
      <c r="J50" s="30"/>
    </row>
    <row r="51" spans="1:13" ht="29.25" customHeight="1">
      <c r="A51" s="114"/>
      <c r="B51" s="115"/>
      <c r="C51" s="102" t="s">
        <v>109</v>
      </c>
      <c r="D51" s="103"/>
      <c r="E51" s="103"/>
      <c r="F51" s="103"/>
      <c r="G51" s="104"/>
      <c r="H51" s="27">
        <f>1209+909+1146+1196</f>
        <v>4460</v>
      </c>
      <c r="I51" s="30"/>
      <c r="J51" s="30"/>
    </row>
    <row r="52" spans="1:13" ht="14.25">
      <c r="A52" s="116"/>
      <c r="B52" s="117"/>
      <c r="C52" s="118" t="s">
        <v>25</v>
      </c>
      <c r="D52" s="119"/>
      <c r="E52" s="119"/>
      <c r="F52" s="119"/>
      <c r="G52" s="120"/>
      <c r="H52" s="38">
        <v>6483</v>
      </c>
      <c r="I52" s="29"/>
      <c r="J52" s="29"/>
      <c r="M52" s="93"/>
    </row>
    <row r="53" spans="1:13">
      <c r="A53" s="28"/>
      <c r="B53" s="28"/>
      <c r="C53" s="28"/>
      <c r="D53" s="28"/>
      <c r="E53" s="29"/>
      <c r="F53" s="29"/>
      <c r="G53" s="29"/>
      <c r="H53" s="29"/>
      <c r="I53" s="29"/>
      <c r="J53" s="29"/>
    </row>
    <row r="54" spans="1:13">
      <c r="A54" s="86" t="s">
        <v>110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1:13" ht="18" customHeight="1">
      <c r="A55" s="121" t="s">
        <v>83</v>
      </c>
      <c r="B55" s="121"/>
      <c r="C55" s="121"/>
      <c r="D55" s="121"/>
      <c r="E55" s="121"/>
      <c r="F55" s="121"/>
      <c r="G55" s="121"/>
      <c r="H55" s="121"/>
      <c r="I55" s="31"/>
      <c r="J55" s="31"/>
    </row>
    <row r="56" spans="1:13" ht="12.2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3" ht="15.75">
      <c r="A57" s="122" t="s">
        <v>26</v>
      </c>
      <c r="B57" s="122"/>
      <c r="C57" s="122"/>
      <c r="D57" s="122"/>
      <c r="E57" s="122"/>
      <c r="F57" s="122"/>
      <c r="G57" s="122"/>
      <c r="H57" s="122"/>
      <c r="I57" s="63"/>
      <c r="J57" s="63"/>
    </row>
    <row r="58" spans="1:13" ht="15.75">
      <c r="A58" s="9"/>
      <c r="B58" s="9"/>
      <c r="C58" s="9"/>
      <c r="D58" s="9"/>
      <c r="E58" s="9"/>
      <c r="F58" s="9"/>
      <c r="G58" s="9"/>
      <c r="H58" s="68" t="s">
        <v>27</v>
      </c>
      <c r="J58" s="9"/>
    </row>
    <row r="59" spans="1:13" ht="15.75">
      <c r="A59" s="100" t="s">
        <v>28</v>
      </c>
      <c r="B59" s="100"/>
      <c r="C59" s="100"/>
      <c r="D59" s="100"/>
      <c r="E59" s="100"/>
      <c r="F59" s="100"/>
      <c r="G59" s="101"/>
      <c r="H59" s="32">
        <f>SUM(H68:H80)+H61+H67</f>
        <v>1160904.5616946674</v>
      </c>
      <c r="I59" s="69"/>
      <c r="J59" s="69"/>
    </row>
    <row r="60" spans="1:13" ht="15">
      <c r="A60" s="33" t="s">
        <v>29</v>
      </c>
      <c r="B60" s="159" t="s">
        <v>30</v>
      </c>
      <c r="C60" s="160"/>
      <c r="D60" s="160"/>
      <c r="E60" s="160"/>
      <c r="F60" s="160"/>
      <c r="G60" s="161"/>
      <c r="H60" s="34" t="s">
        <v>31</v>
      </c>
      <c r="I60" s="35"/>
    </row>
    <row r="61" spans="1:13" ht="15.75">
      <c r="A61" s="36" t="s">
        <v>32</v>
      </c>
      <c r="B61" s="25" t="s">
        <v>33</v>
      </c>
      <c r="C61" s="26"/>
      <c r="D61" s="26"/>
      <c r="E61" s="26"/>
      <c r="F61" s="26"/>
      <c r="G61" s="26"/>
      <c r="H61" s="37">
        <f>SUM(H62:H66)</f>
        <v>144778.76291890154</v>
      </c>
      <c r="I61" s="10"/>
      <c r="K61" s="70">
        <f>[1]Основное!$C$17*[1]Основное!K35</f>
        <v>0</v>
      </c>
    </row>
    <row r="62" spans="1:13" ht="15">
      <c r="A62" s="36"/>
      <c r="B62" s="25" t="s">
        <v>34</v>
      </c>
      <c r="C62" s="26"/>
      <c r="D62" s="26"/>
      <c r="E62" s="26"/>
      <c r="F62" s="26"/>
      <c r="G62" s="26"/>
      <c r="H62" s="38">
        <f>8496+2782</f>
        <v>11278</v>
      </c>
      <c r="I62" s="10"/>
    </row>
    <row r="63" spans="1:13" ht="15">
      <c r="A63" s="36"/>
      <c r="B63" s="102" t="s">
        <v>111</v>
      </c>
      <c r="C63" s="103"/>
      <c r="D63" s="103"/>
      <c r="E63" s="103"/>
      <c r="F63" s="103"/>
      <c r="G63" s="104"/>
      <c r="H63" s="38">
        <f>11000+1361+988</f>
        <v>13349</v>
      </c>
      <c r="I63" s="10"/>
    </row>
    <row r="64" spans="1:13" ht="15">
      <c r="A64" s="36"/>
      <c r="B64" s="25" t="s">
        <v>35</v>
      </c>
      <c r="C64" s="26"/>
      <c r="D64" s="26"/>
      <c r="E64" s="26"/>
      <c r="F64" s="26"/>
      <c r="G64" s="26"/>
      <c r="H64" s="38">
        <v>54682</v>
      </c>
      <c r="I64" s="10"/>
    </row>
    <row r="65" spans="1:23" ht="15">
      <c r="A65" s="36"/>
      <c r="B65" s="25" t="s">
        <v>112</v>
      </c>
      <c r="C65" s="26"/>
      <c r="D65" s="26"/>
      <c r="E65" s="26"/>
      <c r="F65" s="26"/>
      <c r="G65" s="26"/>
      <c r="H65" s="38">
        <f>44248</f>
        <v>44248</v>
      </c>
      <c r="I65" s="10"/>
    </row>
    <row r="66" spans="1:23" ht="50.25" customHeight="1">
      <c r="A66" s="36"/>
      <c r="B66" s="105" t="s">
        <v>71</v>
      </c>
      <c r="C66" s="106"/>
      <c r="D66" s="106"/>
      <c r="E66" s="106"/>
      <c r="F66" s="106"/>
      <c r="G66" s="106"/>
      <c r="H66" s="38">
        <f>[1]Основное!C17*[1]Основное!H35</f>
        <v>21221.762918901546</v>
      </c>
      <c r="I66" s="10"/>
    </row>
    <row r="67" spans="1:23" ht="29.85" customHeight="1">
      <c r="A67" s="36" t="s">
        <v>36</v>
      </c>
      <c r="B67" s="107" t="s">
        <v>37</v>
      </c>
      <c r="C67" s="108"/>
      <c r="D67" s="108"/>
      <c r="E67" s="108"/>
      <c r="F67" s="108"/>
      <c r="G67" s="109"/>
      <c r="H67" s="38">
        <f>48000+24000+6483+[1]Основное!H37*[1]Основное!C17</f>
        <v>82197.319036563378</v>
      </c>
      <c r="I67" s="10"/>
    </row>
    <row r="68" spans="1:23" ht="15">
      <c r="A68" s="36" t="s">
        <v>38</v>
      </c>
      <c r="B68" s="25" t="s">
        <v>39</v>
      </c>
      <c r="C68" s="26"/>
      <c r="D68" s="26"/>
      <c r="E68" s="26"/>
      <c r="F68" s="26"/>
      <c r="G68" s="26"/>
      <c r="H68" s="38">
        <f>[1]Основное!$C$17*[1]Основное!H36</f>
        <v>4298.0053526308793</v>
      </c>
      <c r="I68" s="10"/>
    </row>
    <row r="69" spans="1:23" ht="15">
      <c r="A69" s="36" t="s">
        <v>40</v>
      </c>
      <c r="B69" s="25" t="s">
        <v>41</v>
      </c>
      <c r="C69" s="26"/>
      <c r="D69" s="26"/>
      <c r="E69" s="26"/>
      <c r="F69" s="26"/>
      <c r="G69" s="26"/>
      <c r="H69" s="38">
        <f>[1]Основное!$C$17*[1]Основное!H38</f>
        <v>47429.529650952325</v>
      </c>
      <c r="I69" s="10"/>
      <c r="L69" s="86"/>
      <c r="M69" s="86"/>
      <c r="N69" s="86"/>
      <c r="O69" s="86"/>
      <c r="P69" s="86"/>
      <c r="Q69" s="86"/>
      <c r="R69" s="86"/>
    </row>
    <row r="70" spans="1:23" ht="15">
      <c r="A70" s="36" t="s">
        <v>42</v>
      </c>
      <c r="B70" s="25" t="s">
        <v>72</v>
      </c>
      <c r="C70" s="26"/>
      <c r="D70" s="26"/>
      <c r="E70" s="26"/>
      <c r="F70" s="26"/>
      <c r="G70" s="26"/>
      <c r="H70" s="38">
        <f>[1]Основное!$C$17*[1]Основное!H39</f>
        <v>5886.4570912200606</v>
      </c>
      <c r="I70" s="10"/>
      <c r="L70" s="86"/>
      <c r="M70" s="86"/>
      <c r="N70" s="86"/>
      <c r="O70" s="86"/>
      <c r="P70" s="86"/>
      <c r="Q70" s="86"/>
      <c r="R70" s="86"/>
    </row>
    <row r="71" spans="1:23" ht="15">
      <c r="A71" s="36" t="s">
        <v>43</v>
      </c>
      <c r="B71" s="25" t="s">
        <v>73</v>
      </c>
      <c r="C71" s="26"/>
      <c r="D71" s="26"/>
      <c r="E71" s="26"/>
      <c r="F71" s="26"/>
      <c r="G71" s="26"/>
      <c r="H71" s="38">
        <f>[1]Основное!$C$17*[1]Основное!H40</f>
        <v>36886.556868867934</v>
      </c>
      <c r="I71" s="10"/>
      <c r="L71" s="86"/>
      <c r="M71" s="86"/>
      <c r="N71" s="86"/>
      <c r="O71" s="86"/>
      <c r="P71" s="86"/>
      <c r="Q71" s="86"/>
      <c r="R71" s="86"/>
    </row>
    <row r="72" spans="1:23" ht="15">
      <c r="A72" s="36" t="s">
        <v>44</v>
      </c>
      <c r="B72" s="25" t="s">
        <v>46</v>
      </c>
      <c r="C72" s="26"/>
      <c r="D72" s="26"/>
      <c r="E72" s="26"/>
      <c r="F72" s="26"/>
      <c r="G72" s="26"/>
      <c r="H72" s="38">
        <f>[1]Основное!$C$17*[1]Основное!H41</f>
        <v>176968.53757540419</v>
      </c>
      <c r="I72" s="10"/>
      <c r="L72" s="86"/>
      <c r="M72" s="86"/>
      <c r="N72" s="86"/>
      <c r="O72" s="86"/>
      <c r="P72" s="86"/>
      <c r="Q72" s="86"/>
      <c r="R72" s="86"/>
    </row>
    <row r="73" spans="1:23" ht="15">
      <c r="A73" s="36" t="s">
        <v>45</v>
      </c>
      <c r="B73" s="25" t="s">
        <v>48</v>
      </c>
      <c r="C73" s="26"/>
      <c r="D73" s="26"/>
      <c r="E73" s="26"/>
      <c r="F73" s="26"/>
      <c r="G73" s="26"/>
      <c r="H73" s="38">
        <f>[1]Основное!$C$17*[1]Основное!H42+4100*3</f>
        <v>13068.642504100359</v>
      </c>
      <c r="I73" s="10"/>
      <c r="L73" s="86"/>
      <c r="M73" s="86"/>
      <c r="N73" s="86"/>
      <c r="O73" s="86"/>
      <c r="P73" s="86"/>
      <c r="Q73" s="86"/>
      <c r="R73" s="86"/>
    </row>
    <row r="74" spans="1:23" ht="15">
      <c r="A74" s="36" t="s">
        <v>47</v>
      </c>
      <c r="B74" s="25" t="s">
        <v>113</v>
      </c>
      <c r="C74" s="26"/>
      <c r="D74" s="26"/>
      <c r="E74" s="26"/>
      <c r="F74" s="26"/>
      <c r="G74" s="26"/>
      <c r="H74" s="38">
        <f>[1]Основное!$C$17*[1]Основное!H43</f>
        <v>22737.282406689126</v>
      </c>
      <c r="I74" s="10"/>
      <c r="L74" s="86"/>
      <c r="M74" s="86"/>
      <c r="N74" s="86"/>
      <c r="O74" s="86"/>
      <c r="P74" s="86"/>
      <c r="Q74" s="86"/>
      <c r="R74" s="86"/>
    </row>
    <row r="75" spans="1:23" ht="15">
      <c r="A75" s="36" t="s">
        <v>49</v>
      </c>
      <c r="B75" s="25" t="s">
        <v>51</v>
      </c>
      <c r="C75" s="26"/>
      <c r="D75" s="26"/>
      <c r="E75" s="26"/>
      <c r="F75" s="26"/>
      <c r="G75" s="26"/>
      <c r="H75" s="38">
        <f>[1]Основное!$C$17*[1]Основное!H44</f>
        <v>13778.487660135646</v>
      </c>
      <c r="I75" s="10"/>
    </row>
    <row r="76" spans="1:23" ht="15">
      <c r="A76" s="36" t="s">
        <v>50</v>
      </c>
      <c r="B76" s="25" t="s">
        <v>53</v>
      </c>
      <c r="C76" s="26"/>
      <c r="D76" s="26"/>
      <c r="E76" s="26"/>
      <c r="F76" s="26"/>
      <c r="G76" s="26"/>
      <c r="H76" s="38">
        <f>[1]Основное!$C$17*[1]Основное!H45</f>
        <v>420286.18702347181</v>
      </c>
      <c r="I76" s="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</row>
    <row r="77" spans="1:23" ht="15">
      <c r="A77" s="36" t="s">
        <v>52</v>
      </c>
      <c r="B77" s="25" t="s">
        <v>55</v>
      </c>
      <c r="C77" s="26"/>
      <c r="D77" s="26"/>
      <c r="E77" s="26"/>
      <c r="F77" s="26"/>
      <c r="G77" s="26"/>
      <c r="H77" s="38">
        <f>[1]Основное!$C$17*[1]Основное!H46+14496</f>
        <v>126942.8174472125</v>
      </c>
      <c r="I77" s="10"/>
    </row>
    <row r="78" spans="1:23" ht="15">
      <c r="A78" s="36" t="s">
        <v>54</v>
      </c>
      <c r="B78" s="25" t="s">
        <v>57</v>
      </c>
      <c r="C78" s="26"/>
      <c r="D78" s="26"/>
      <c r="E78" s="26"/>
      <c r="F78" s="26"/>
      <c r="G78" s="26"/>
      <c r="H78" s="38">
        <f>[1]Основное!$C$17*[1]Основное!H47</f>
        <v>11225.757411121947</v>
      </c>
      <c r="I78" s="10"/>
    </row>
    <row r="79" spans="1:23" ht="15">
      <c r="A79" s="36" t="s">
        <v>56</v>
      </c>
      <c r="B79" s="25" t="s">
        <v>76</v>
      </c>
      <c r="C79" s="26"/>
      <c r="D79" s="26"/>
      <c r="E79" s="26"/>
      <c r="F79" s="26"/>
      <c r="G79" s="26"/>
      <c r="H79" s="38">
        <f>[1]Основное!$C$17*[1]Основное!H48</f>
        <v>22943.978747395719</v>
      </c>
      <c r="I79" s="10"/>
    </row>
    <row r="80" spans="1:23" ht="14.25">
      <c r="A80" s="36" t="s">
        <v>58</v>
      </c>
      <c r="B80" s="55" t="s">
        <v>82</v>
      </c>
      <c r="C80" s="56"/>
      <c r="D80" s="56"/>
      <c r="E80" s="56"/>
      <c r="F80" s="56"/>
      <c r="G80" s="56"/>
      <c r="H80" s="57">
        <f>C24*0.03</f>
        <v>31476.239999999998</v>
      </c>
      <c r="I80" s="71"/>
      <c r="J80" s="71"/>
    </row>
    <row r="81" spans="1:16" s="20" customFormat="1" ht="26.45" customHeight="1">
      <c r="A81" s="111" t="s">
        <v>114</v>
      </c>
      <c r="B81" s="111"/>
      <c r="C81" s="111"/>
      <c r="D81" s="111"/>
      <c r="E81" s="111"/>
      <c r="F81" s="111"/>
      <c r="G81" s="111"/>
      <c r="H81" s="111"/>
      <c r="I81" s="72"/>
      <c r="J81" s="72"/>
    </row>
    <row r="82" spans="1:16" s="20" customFormat="1">
      <c r="A82" s="39"/>
      <c r="B82" s="95"/>
      <c r="C82" s="95"/>
      <c r="D82" s="95"/>
      <c r="E82" s="95"/>
      <c r="F82" s="95"/>
      <c r="G82" s="95"/>
      <c r="H82" s="95"/>
      <c r="I82" s="40"/>
      <c r="J82" s="40"/>
    </row>
    <row r="83" spans="1:16" s="20" customFormat="1" ht="15.75">
      <c r="A83" s="96" t="s">
        <v>59</v>
      </c>
      <c r="B83" s="96"/>
      <c r="C83" s="96"/>
      <c r="D83" s="96"/>
      <c r="E83" s="96"/>
      <c r="F83" s="96"/>
      <c r="G83" s="96"/>
      <c r="I83" s="39"/>
      <c r="J83" s="39"/>
    </row>
    <row r="84" spans="1:16" s="20" customFormat="1" ht="15">
      <c r="A84" s="35"/>
      <c r="B84" s="35"/>
      <c r="C84" s="35"/>
      <c r="D84" s="35"/>
      <c r="F84" s="47"/>
      <c r="G84" s="41" t="s">
        <v>60</v>
      </c>
      <c r="H84" s="40"/>
      <c r="I84" s="40"/>
      <c r="J84" s="40"/>
    </row>
    <row r="85" spans="1:16" s="20" customFormat="1" ht="34.5" customHeight="1">
      <c r="A85" s="92" t="s">
        <v>84</v>
      </c>
      <c r="B85" s="42" t="s">
        <v>61</v>
      </c>
      <c r="C85" s="42" t="s">
        <v>115</v>
      </c>
      <c r="D85" s="43" t="s">
        <v>62</v>
      </c>
      <c r="E85" s="84" t="s">
        <v>77</v>
      </c>
      <c r="F85" s="84" t="s">
        <v>85</v>
      </c>
      <c r="G85" s="44" t="s">
        <v>63</v>
      </c>
      <c r="H85" s="45"/>
      <c r="I85" s="46"/>
      <c r="J85" s="47"/>
      <c r="K85" s="40"/>
      <c r="L85" s="40"/>
      <c r="M85" s="40"/>
    </row>
    <row r="86" spans="1:16" s="20" customFormat="1" ht="15">
      <c r="A86" s="48">
        <v>1496.88</v>
      </c>
      <c r="B86" s="48">
        <v>6480</v>
      </c>
      <c r="C86" s="48">
        <v>6480</v>
      </c>
      <c r="D86" s="49">
        <v>6000</v>
      </c>
      <c r="E86" s="49">
        <v>3000</v>
      </c>
      <c r="F86" s="49">
        <v>6000</v>
      </c>
      <c r="G86" s="49">
        <f>SUM(A86:F86)</f>
        <v>29456.880000000001</v>
      </c>
      <c r="H86" s="50"/>
      <c r="I86" s="51"/>
      <c r="J86" s="40"/>
      <c r="K86" s="40"/>
    </row>
    <row r="87" spans="1:16" s="20" customFormat="1" ht="15">
      <c r="A87" s="52"/>
      <c r="B87" s="52"/>
      <c r="C87" s="53"/>
      <c r="D87" s="53"/>
      <c r="E87" s="53"/>
      <c r="F87" s="53"/>
      <c r="G87" s="47"/>
      <c r="H87" s="40"/>
      <c r="I87" s="40"/>
      <c r="J87" s="40"/>
    </row>
    <row r="88" spans="1:16" s="20" customFormat="1" ht="91.5" customHeight="1">
      <c r="A88" s="157" t="s">
        <v>64</v>
      </c>
      <c r="B88" s="157"/>
      <c r="C88" s="157"/>
      <c r="D88" s="157"/>
      <c r="E88" s="157"/>
      <c r="F88" s="157"/>
      <c r="G88" s="157"/>
      <c r="H88" s="157"/>
      <c r="I88" s="73"/>
      <c r="J88" s="73"/>
      <c r="K88" s="73"/>
      <c r="L88" s="73"/>
      <c r="M88" s="73"/>
    </row>
    <row r="89" spans="1:16" ht="69" customHeight="1">
      <c r="A89" s="158" t="s">
        <v>65</v>
      </c>
      <c r="B89" s="158"/>
      <c r="C89" s="158"/>
      <c r="D89" s="158"/>
      <c r="E89" s="158"/>
      <c r="F89" s="158"/>
      <c r="G89" s="158"/>
      <c r="H89" s="158"/>
      <c r="I89" s="74"/>
      <c r="J89" s="74"/>
      <c r="K89" s="74"/>
      <c r="L89" s="74"/>
      <c r="M89" s="74"/>
      <c r="N89" s="74"/>
      <c r="O89" s="74"/>
      <c r="P89" s="74"/>
    </row>
    <row r="90" spans="1:1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</row>
    <row r="91" spans="1:16" ht="15">
      <c r="A91" s="97" t="s">
        <v>66</v>
      </c>
      <c r="B91" s="97"/>
      <c r="C91" s="97"/>
      <c r="D91" s="97"/>
      <c r="E91" s="97"/>
      <c r="F91" s="97"/>
      <c r="G91" s="97"/>
      <c r="H91" s="97"/>
      <c r="I91" s="75"/>
      <c r="J91" s="75"/>
      <c r="K91" s="76"/>
      <c r="L91" s="76"/>
      <c r="M91" s="76"/>
      <c r="N91" s="76"/>
      <c r="O91" s="76"/>
      <c r="P91" s="76"/>
    </row>
    <row r="92" spans="1:16" ht="15">
      <c r="A92" s="97" t="s">
        <v>67</v>
      </c>
      <c r="B92" s="97"/>
      <c r="C92" s="97"/>
      <c r="D92" s="97"/>
      <c r="E92" s="97"/>
      <c r="F92" s="97"/>
      <c r="G92" s="97"/>
      <c r="H92" s="97"/>
      <c r="I92" s="75"/>
      <c r="J92" s="75"/>
      <c r="K92" s="76"/>
      <c r="L92" s="76"/>
      <c r="M92" s="76"/>
      <c r="N92" s="76"/>
      <c r="O92" s="76"/>
      <c r="P92" s="76"/>
    </row>
    <row r="93" spans="1:16" ht="14.25">
      <c r="A93" s="98" t="s">
        <v>68</v>
      </c>
      <c r="B93" s="98"/>
      <c r="C93" s="98"/>
      <c r="D93" s="98"/>
      <c r="E93" s="98"/>
      <c r="F93" s="98"/>
      <c r="G93" s="98"/>
      <c r="H93" s="98"/>
      <c r="I93" s="77"/>
      <c r="J93" s="77"/>
      <c r="K93" s="77"/>
      <c r="L93" s="77"/>
      <c r="M93" s="77"/>
      <c r="N93" s="77"/>
      <c r="O93" s="77"/>
      <c r="P93" s="77"/>
    </row>
    <row r="94" spans="1:16" ht="15">
      <c r="A94" s="99" t="s">
        <v>69</v>
      </c>
      <c r="B94" s="99"/>
      <c r="C94" s="99"/>
      <c r="D94" s="99"/>
      <c r="E94" s="99"/>
      <c r="F94" s="99"/>
      <c r="G94" s="99"/>
      <c r="H94" s="99"/>
      <c r="I94" s="78"/>
      <c r="J94" s="78"/>
      <c r="K94" s="79"/>
      <c r="L94" s="79"/>
      <c r="M94" s="79"/>
      <c r="N94" s="79"/>
      <c r="O94" s="79"/>
      <c r="P94" s="79"/>
    </row>
    <row r="95" spans="1:16" ht="15">
      <c r="A95" s="94" t="s">
        <v>70</v>
      </c>
      <c r="B95" s="94"/>
      <c r="C95" s="94"/>
      <c r="D95" s="94"/>
      <c r="E95" s="94"/>
      <c r="F95" s="94"/>
      <c r="G95" s="94"/>
      <c r="H95" s="94"/>
      <c r="I95" s="80"/>
      <c r="J95" s="80"/>
      <c r="K95" s="81"/>
      <c r="L95" s="81"/>
      <c r="M95" s="81"/>
      <c r="N95" s="81"/>
      <c r="O95" s="81"/>
      <c r="P95" s="81"/>
    </row>
  </sheetData>
  <mergeCells count="52">
    <mergeCell ref="A28:H28"/>
    <mergeCell ref="A30:H30"/>
    <mergeCell ref="C34:D34"/>
    <mergeCell ref="A1:H1"/>
    <mergeCell ref="A2:H2"/>
    <mergeCell ref="A3:H3"/>
    <mergeCell ref="E5:H7"/>
    <mergeCell ref="A17:H17"/>
    <mergeCell ref="F21:F23"/>
    <mergeCell ref="A33:H33"/>
    <mergeCell ref="A49:B49"/>
    <mergeCell ref="C49:G49"/>
    <mergeCell ref="A19:H19"/>
    <mergeCell ref="B20:F20"/>
    <mergeCell ref="A21:C23"/>
    <mergeCell ref="D21:D23"/>
    <mergeCell ref="E21:E23"/>
    <mergeCell ref="A35:B35"/>
    <mergeCell ref="C35:G35"/>
    <mergeCell ref="G21:G23"/>
    <mergeCell ref="K15:V15"/>
    <mergeCell ref="A36:B43"/>
    <mergeCell ref="C38:G38"/>
    <mergeCell ref="C42:G42"/>
    <mergeCell ref="A45:H45"/>
    <mergeCell ref="A47:H47"/>
    <mergeCell ref="H21:H23"/>
    <mergeCell ref="E34:F34"/>
    <mergeCell ref="A25:H25"/>
    <mergeCell ref="A26:H26"/>
    <mergeCell ref="A50:B52"/>
    <mergeCell ref="C50:G50"/>
    <mergeCell ref="C51:G51"/>
    <mergeCell ref="C52:G52"/>
    <mergeCell ref="A55:H55"/>
    <mergeCell ref="A57:H57"/>
    <mergeCell ref="A59:G59"/>
    <mergeCell ref="B63:G63"/>
    <mergeCell ref="B66:G66"/>
    <mergeCell ref="B67:G67"/>
    <mergeCell ref="L76:W76"/>
    <mergeCell ref="A81:H81"/>
    <mergeCell ref="B60:G60"/>
    <mergeCell ref="A95:H95"/>
    <mergeCell ref="B82:H82"/>
    <mergeCell ref="A83:G83"/>
    <mergeCell ref="A91:H91"/>
    <mergeCell ref="A92:H92"/>
    <mergeCell ref="A93:H93"/>
    <mergeCell ref="A94:H94"/>
    <mergeCell ref="A88:H88"/>
    <mergeCell ref="A89:H89"/>
  </mergeCells>
  <phoneticPr fontId="0" type="noConversion"/>
  <hyperlinks>
    <hyperlink ref="B60" r:id="rId1" display="blgorod@rambler.ru,"/>
    <hyperlink ref="B59" r:id="rId2" display="blgorod@rambler.ru,"/>
    <hyperlink ref="A93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2021-03-31T05:45:17Z</dcterms:modified>
</cp:coreProperties>
</file>