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F81" i="3"/>
  <c r="H75"/>
  <c r="H74"/>
  <c r="H73"/>
  <c r="H72"/>
  <c r="H71"/>
  <c r="H70"/>
  <c r="H69"/>
  <c r="H68"/>
  <c r="H67"/>
  <c r="H66"/>
  <c r="H65"/>
  <c r="H64"/>
  <c r="H63"/>
  <c r="H62"/>
  <c r="H61"/>
  <c r="H60"/>
  <c r="H57"/>
  <c r="K56"/>
  <c r="H56"/>
  <c r="H54"/>
  <c r="H46"/>
  <c r="H45"/>
  <c r="H37"/>
  <c r="H36"/>
  <c r="H38"/>
  <c r="G24"/>
  <c r="H24"/>
  <c r="F24"/>
</calcChain>
</file>

<file path=xl/sharedStrings.xml><?xml version="1.0" encoding="utf-8"?>
<sst xmlns="http://schemas.openxmlformats.org/spreadsheetml/2006/main" count="115" uniqueCount="111">
  <si>
    <t>Отчет ООО "Аргумент"</t>
  </si>
  <si>
    <t xml:space="preserve">за период: 2020 г. 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</si>
  <si>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</si>
  <si>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</si>
  <si>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</si>
  <si>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</si>
  <si>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</si>
  <si>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</si>
  <si>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</si>
  <si>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</si>
  <si>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</si>
  <si>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</si>
  <si>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</si>
  <si>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</si>
  <si>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</si>
  <si>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</si>
  <si>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</si>
  <si>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</si>
  <si>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</si>
  <si>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</si>
  <si>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</si>
  <si>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</si>
  <si>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</si>
  <si>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</si>
  <si>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</si>
  <si>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</si>
  <si>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</si>
  <si>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</si>
  <si>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</si>
  <si>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</si>
  <si>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</si>
  <si>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</si>
  <si>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</si>
  <si>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</si>
  <si>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</si>
  <si>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</si>
  <si>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</si>
  <si>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</si>
  <si>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</si>
  <si>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</si>
  <si>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</si>
  <si>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</si>
  <si>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</si>
  <si>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</si>
  <si>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</si>
  <si>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</si>
  <si>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</si>
  <si>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</si>
  <si>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</si>
  <si>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</si>
  <si>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</si>
  <si>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</si>
  <si>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</si>
  <si>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</si>
  <si>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</si>
  <si>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</si>
  <si>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</si>
  <si>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</si>
  <si>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</si>
  <si>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</si>
  <si>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</si>
  <si>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</si>
  <si>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</si>
  <si>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</si>
  <si>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</si>
  <si>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</si>
  <si>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</si>
  <si>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</si>
  <si>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</si>
  <si>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</si>
  <si>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</si>
  <si>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</si>
  <si>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</si>
  <si>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</si>
  <si>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</si>
  <si>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</si>
  <si>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</si>
  <si>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Вымпел-Коммуникации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</si>
  <si>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</si>
  <si>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</si>
  <si>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11,32 руб/м²</t>
  </si>
  <si>
    <t>1,72 руб/м²</t>
  </si>
  <si>
    <t>Рентабельность 3%</t>
  </si>
  <si>
    <t>Количество подъездов - 5</t>
  </si>
  <si>
    <t>Количество квартир - 179</t>
  </si>
  <si>
    <t>Площадь кровли - 1363,1 кв. м</t>
  </si>
  <si>
    <t>Нормативная численность обслуживающего персонала  - 3,6 чел</t>
  </si>
  <si>
    <t xml:space="preserve"> об исполнении договора управления жилым домом №2 по ул.Садовая</t>
  </si>
  <si>
    <t xml:space="preserve">Адрес дома - Садовая 2 </t>
  </si>
  <si>
    <t>Общая площадь дома - 12200,30 кв. м</t>
  </si>
  <si>
    <t>Общая площадь квартир -9143,15 кв.м.</t>
  </si>
  <si>
    <t>Площадь подъезда - 1226 кв. м</t>
  </si>
  <si>
    <t>Площадь подвала - 740,5 кв. м</t>
  </si>
  <si>
    <t>Площадь газона - 312 кв. м</t>
  </si>
  <si>
    <t>В таблице №1 приведено движение денежных средств по статье содержание и текущий ремонт  по лицевому счету дома №2 по ул.Садовая за 2020г.</t>
  </si>
  <si>
    <t>Остаток средств на счёте МКД по статье содержание и текущий ремонт на конец 2020г.  с учётом перерасхода/экономии за прошлые периоды составляет 8155 руб.</t>
  </si>
  <si>
    <r>
      <t xml:space="preserve">Задолженность населения за жку на 31.12.2020г. составляет 76258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</si>
  <si>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ул.Садовая д.2</t>
  </si>
  <si>
    <t>Замена авт. выключателей, проводов, уст-ка извещателя, светильника</t>
  </si>
  <si>
    <t>Смена полиэт.канал.труб, вентилей</t>
  </si>
  <si>
    <t>В ходе плановых осмотров, а также на основании обращений собственников помещений жилого дома №2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</si>
  <si>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(эл.лампы)</t>
  </si>
  <si>
    <t>Ремонт общестроительный (замки,замена дверн. Приборов, ремонт мусорн. контейнеров)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</si>
  <si>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</si>
  <si>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 xml:space="preserve">ремонт общестроительный </t>
  </si>
  <si>
    <t>Сервисно-техническое обслуживание общедомовых приборов учёта</t>
  </si>
  <si>
    <t>Аренда помещений под ЖЭУ</t>
  </si>
  <si>
    <t>16</t>
  </si>
  <si>
    <t>Доходы полученные от размещения рекламы и предоставления места под аренду в многоквартирном доме №2 по ул.Садовая представлены в таблице №5</t>
  </si>
  <si>
    <t>ООО "Империал"</t>
  </si>
  <si>
    <t>Нэт Бай Нэт Холдинг</t>
  </si>
</sst>
</file>

<file path=xl/styles.xml><?xml version="1.0" encoding="utf-8"?>
<styleSheet xmlns="http://schemas.openxmlformats.org/spreadsheetml/2006/main">
  <fonts count="36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12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9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14" fillId="2" borderId="0" xfId="2" applyFont="1" applyFill="1" applyAlignment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 applyAlignment="1">
      <alignment wrapText="1"/>
    </xf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0" fillId="2" borderId="0" xfId="2" applyFont="1" applyFill="1">
      <alignment horizontal="left"/>
    </xf>
    <xf numFmtId="0" fontId="12" fillId="2" borderId="0" xfId="0" applyFont="1" applyFill="1"/>
    <xf numFmtId="0" fontId="13" fillId="2" borderId="0" xfId="2" applyFont="1" applyFill="1" applyAlignment="1"/>
    <xf numFmtId="0" fontId="32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3" fillId="2" borderId="0" xfId="0" applyFont="1" applyFill="1" applyAlignment="1"/>
    <xf numFmtId="0" fontId="30" fillId="2" borderId="0" xfId="0" applyFont="1" applyFill="1" applyAlignment="1"/>
    <xf numFmtId="0" fontId="34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0" xfId="2" applyFont="1" applyFill="1" applyBorder="1" applyAlignment="1">
      <alignment horizontal="lef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5" fillId="2" borderId="2" xfId="2" applyFont="1" applyFill="1" applyBorder="1" applyAlignment="1">
      <alignment horizontal="left"/>
    </xf>
    <xf numFmtId="0" fontId="6" fillId="3" borderId="0" xfId="2" applyFont="1" applyFill="1" applyAlignment="1">
      <alignment horizontal="left" wrapText="1"/>
    </xf>
    <xf numFmtId="0" fontId="21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/>
    <xf numFmtId="0" fontId="5" fillId="2" borderId="5" xfId="2" applyFont="1" applyFill="1" applyBorder="1" applyAlignment="1">
      <alignment horizontal="left"/>
    </xf>
    <xf numFmtId="0" fontId="17" fillId="2" borderId="0" xfId="2" applyFont="1" applyFill="1" applyBorder="1" applyAlignment="1"/>
    <xf numFmtId="0" fontId="6" fillId="3" borderId="4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35" fillId="0" borderId="1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center" wrapText="1"/>
    </xf>
    <xf numFmtId="0" fontId="13" fillId="2" borderId="0" xfId="2" applyFont="1" applyFill="1" applyBorder="1" applyAlignment="1">
      <alignment horizontal="center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wrapText="1"/>
    </xf>
    <xf numFmtId="0" fontId="5" fillId="2" borderId="2" xfId="2" applyNumberFormat="1" applyFont="1" applyFill="1" applyBorder="1" applyAlignment="1">
      <alignment horizontal="left" wrapText="1"/>
    </xf>
    <xf numFmtId="0" fontId="5" fillId="2" borderId="5" xfId="2" applyNumberFormat="1" applyFont="1" applyFill="1" applyBorder="1" applyAlignment="1">
      <alignment horizontal="left" wrapText="1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23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/>
    </xf>
    <xf numFmtId="0" fontId="14" fillId="2" borderId="12" xfId="2" applyFont="1" applyFill="1" applyBorder="1" applyAlignment="1">
      <alignment horizontal="left"/>
    </xf>
    <xf numFmtId="0" fontId="14" fillId="2" borderId="13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8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5" fillId="2" borderId="0" xfId="2" applyFont="1" applyFill="1" applyBorder="1" applyAlignment="1">
      <alignment horizontal="right"/>
    </xf>
    <xf numFmtId="0" fontId="14" fillId="2" borderId="0" xfId="2" applyFont="1" applyFill="1">
      <alignment horizontal="left"/>
    </xf>
    <xf numFmtId="0" fontId="16" fillId="0" borderId="9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30" fillId="2" borderId="0" xfId="0" applyFont="1" applyFill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3">
          <cell r="C13">
            <v>9143.15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0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3" style="60" customWidth="1"/>
    <col min="2" max="2" width="12.140625" style="60" customWidth="1"/>
    <col min="3" max="3" width="14.140625" style="60" customWidth="1"/>
    <col min="4" max="4" width="15.5703125" style="60" customWidth="1"/>
    <col min="5" max="5" width="13.42578125" style="60" customWidth="1"/>
    <col min="6" max="6" width="17.5703125" style="60" customWidth="1"/>
    <col min="7" max="7" width="18.85546875" style="60" customWidth="1"/>
    <col min="8" max="8" width="14.85546875" style="60" customWidth="1"/>
    <col min="9" max="9" width="9.42578125" style="60" customWidth="1"/>
    <col min="10" max="10" width="7" style="60" customWidth="1"/>
    <col min="11" max="16384" width="9.140625" style="60"/>
  </cols>
  <sheetData>
    <row r="1" spans="1:16" ht="18">
      <c r="A1" s="134" t="s">
        <v>0</v>
      </c>
      <c r="B1" s="134"/>
      <c r="C1" s="134"/>
      <c r="D1" s="134"/>
      <c r="E1" s="134"/>
      <c r="F1" s="134"/>
      <c r="G1" s="134"/>
      <c r="H1" s="134"/>
      <c r="I1" s="59"/>
      <c r="J1" s="59"/>
      <c r="K1" s="59"/>
      <c r="L1" s="59"/>
      <c r="M1" s="59"/>
      <c r="N1" s="59"/>
      <c r="O1" s="59"/>
      <c r="P1" s="59"/>
    </row>
    <row r="2" spans="1:16" ht="18">
      <c r="A2" s="134" t="s">
        <v>87</v>
      </c>
      <c r="B2" s="134"/>
      <c r="C2" s="134"/>
      <c r="D2" s="134"/>
      <c r="E2" s="134"/>
      <c r="F2" s="134"/>
      <c r="G2" s="134"/>
      <c r="H2" s="134"/>
      <c r="I2" s="59"/>
      <c r="J2" s="59"/>
      <c r="K2" s="59"/>
      <c r="L2" s="59"/>
      <c r="M2" s="59"/>
      <c r="N2" s="59"/>
      <c r="O2" s="59"/>
      <c r="P2" s="59"/>
    </row>
    <row r="3" spans="1:16" ht="18">
      <c r="A3" s="135" t="s">
        <v>1</v>
      </c>
      <c r="B3" s="135"/>
      <c r="C3" s="135"/>
      <c r="D3" s="135"/>
      <c r="E3" s="135"/>
      <c r="F3" s="135"/>
      <c r="G3" s="135"/>
      <c r="H3" s="135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  <c r="K4" s="61"/>
      <c r="L4" s="61"/>
      <c r="M4" s="61"/>
      <c r="N4" s="61"/>
    </row>
    <row r="5" spans="1:16" s="63" customFormat="1" ht="14.25" customHeight="1">
      <c r="A5" s="2" t="s">
        <v>88</v>
      </c>
      <c r="B5" s="2"/>
      <c r="C5" s="2"/>
      <c r="D5" s="2"/>
      <c r="E5" s="136" t="s">
        <v>79</v>
      </c>
      <c r="F5" s="136"/>
      <c r="G5" s="136"/>
      <c r="H5" s="136"/>
      <c r="I5" s="62"/>
      <c r="J5" s="62"/>
    </row>
    <row r="6" spans="1:16" s="63" customFormat="1" ht="14.25">
      <c r="A6" s="2" t="s">
        <v>2</v>
      </c>
      <c r="B6" s="2"/>
      <c r="C6" s="2"/>
      <c r="D6" s="2"/>
      <c r="E6" s="136"/>
      <c r="F6" s="136"/>
      <c r="G6" s="136"/>
      <c r="H6" s="136"/>
      <c r="I6" s="62"/>
      <c r="J6" s="62"/>
    </row>
    <row r="7" spans="1:16" s="63" customFormat="1" ht="27" customHeight="1">
      <c r="A7" s="2" t="s">
        <v>89</v>
      </c>
      <c r="B7" s="2"/>
      <c r="C7" s="2"/>
      <c r="D7" s="2"/>
      <c r="E7" s="136"/>
      <c r="F7" s="136"/>
      <c r="G7" s="136"/>
      <c r="H7" s="136"/>
      <c r="I7" s="62"/>
      <c r="J7" s="62"/>
    </row>
    <row r="8" spans="1:16" s="63" customFormat="1" ht="14.25">
      <c r="A8" s="2" t="s">
        <v>90</v>
      </c>
      <c r="B8" s="2"/>
      <c r="C8" s="2"/>
      <c r="D8" s="2"/>
      <c r="E8" s="3"/>
      <c r="F8" s="3"/>
      <c r="G8" s="3"/>
      <c r="H8" s="3"/>
      <c r="I8" s="58"/>
      <c r="J8" s="62"/>
    </row>
    <row r="9" spans="1:16" s="63" customFormat="1" ht="14.25">
      <c r="A9" s="2" t="s">
        <v>3</v>
      </c>
      <c r="B9" s="2"/>
      <c r="C9" s="2"/>
      <c r="D9" s="2"/>
      <c r="E9" s="93" t="s">
        <v>4</v>
      </c>
      <c r="F9" s="3"/>
      <c r="G9" s="3"/>
      <c r="H9" s="3"/>
      <c r="I9" s="62"/>
      <c r="J9" s="62"/>
    </row>
    <row r="10" spans="1:16" s="63" customFormat="1" ht="14.25">
      <c r="A10" s="2" t="s">
        <v>83</v>
      </c>
      <c r="B10" s="2"/>
      <c r="C10" s="2"/>
      <c r="D10" s="2"/>
      <c r="E10" s="4"/>
      <c r="F10" s="93"/>
      <c r="G10" s="93"/>
      <c r="H10" s="93"/>
      <c r="I10" s="58"/>
      <c r="J10" s="58"/>
    </row>
    <row r="11" spans="1:16" s="63" customFormat="1" ht="14.25">
      <c r="A11" s="2" t="s">
        <v>84</v>
      </c>
      <c r="B11" s="2"/>
      <c r="C11" s="2"/>
      <c r="D11" s="2"/>
      <c r="E11" s="5" t="s">
        <v>5</v>
      </c>
      <c r="F11" s="5"/>
      <c r="G11" s="5" t="s">
        <v>80</v>
      </c>
      <c r="H11" s="4"/>
      <c r="I11" s="2"/>
      <c r="J11" s="2"/>
    </row>
    <row r="12" spans="1:16" s="63" customFormat="1" ht="14.25">
      <c r="A12" s="2" t="s">
        <v>91</v>
      </c>
      <c r="B12" s="2"/>
      <c r="C12" s="2"/>
      <c r="D12" s="2"/>
      <c r="E12" s="5" t="s">
        <v>6</v>
      </c>
      <c r="F12" s="5"/>
      <c r="G12" s="5" t="s">
        <v>81</v>
      </c>
      <c r="H12" s="4"/>
      <c r="I12" s="2"/>
      <c r="J12" s="2"/>
    </row>
    <row r="13" spans="1:16" s="63" customFormat="1" ht="14.25">
      <c r="A13" s="2" t="s">
        <v>92</v>
      </c>
      <c r="B13" s="2"/>
      <c r="C13" s="2"/>
      <c r="D13" s="2"/>
      <c r="E13" s="5" t="s">
        <v>7</v>
      </c>
      <c r="F13" s="5"/>
      <c r="G13" s="5" t="s">
        <v>8</v>
      </c>
      <c r="H13" s="4"/>
      <c r="I13" s="2"/>
      <c r="J13" s="2"/>
    </row>
    <row r="14" spans="1:16" s="63" customFormat="1" ht="14.25">
      <c r="A14" s="2" t="s">
        <v>85</v>
      </c>
      <c r="B14" s="2"/>
      <c r="C14" s="2"/>
      <c r="D14" s="2"/>
      <c r="E14" s="5"/>
      <c r="F14" s="5"/>
      <c r="G14" s="5"/>
      <c r="H14" s="4"/>
      <c r="I14" s="2"/>
      <c r="J14" s="2"/>
    </row>
    <row r="15" spans="1:16" s="63" customFormat="1" ht="14.25">
      <c r="A15" s="2" t="s">
        <v>93</v>
      </c>
      <c r="B15" s="2"/>
      <c r="C15" s="2"/>
      <c r="D15" s="2"/>
      <c r="E15" s="5"/>
      <c r="F15" s="5"/>
      <c r="G15" s="5"/>
      <c r="H15" s="4"/>
      <c r="I15" s="2"/>
      <c r="J15" s="2"/>
    </row>
    <row r="16" spans="1:16" ht="18.75">
      <c r="A16" s="6"/>
      <c r="B16" s="6"/>
      <c r="C16" s="6"/>
      <c r="D16" s="6"/>
      <c r="E16" s="6"/>
      <c r="F16" s="7"/>
      <c r="G16" s="7"/>
      <c r="H16" s="7"/>
      <c r="I16" s="7"/>
      <c r="J16" s="7"/>
      <c r="K16" s="64"/>
      <c r="L16" s="64"/>
      <c r="M16" s="64"/>
      <c r="N16" s="64"/>
    </row>
    <row r="17" spans="1:15" ht="30.2" customHeight="1">
      <c r="A17" s="122" t="s">
        <v>94</v>
      </c>
      <c r="B17" s="122"/>
      <c r="C17" s="122"/>
      <c r="D17" s="122"/>
      <c r="E17" s="122"/>
      <c r="F17" s="122"/>
      <c r="G17" s="122"/>
      <c r="H17" s="122"/>
      <c r="I17" s="62"/>
      <c r="J17" s="62"/>
      <c r="K17" s="65"/>
      <c r="L17" s="65"/>
      <c r="M17" s="65"/>
      <c r="N17" s="65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  <c r="K18" s="65"/>
      <c r="L18" s="65"/>
      <c r="M18" s="65"/>
      <c r="N18" s="65"/>
    </row>
    <row r="19" spans="1:15" ht="15.75">
      <c r="A19" s="128" t="s">
        <v>9</v>
      </c>
      <c r="B19" s="128"/>
      <c r="C19" s="128"/>
      <c r="D19" s="128"/>
      <c r="E19" s="128"/>
      <c r="F19" s="128"/>
      <c r="G19" s="128"/>
      <c r="H19" s="128"/>
      <c r="I19" s="66"/>
      <c r="J19" s="66"/>
      <c r="K19" s="66"/>
      <c r="L19" s="66"/>
      <c r="M19" s="66"/>
      <c r="N19" s="66"/>
    </row>
    <row r="20" spans="1:15" ht="16.5" customHeight="1">
      <c r="A20" s="10"/>
      <c r="B20" s="148"/>
      <c r="C20" s="148"/>
      <c r="D20" s="148"/>
      <c r="E20" s="148"/>
      <c r="F20" s="148"/>
      <c r="G20" s="10"/>
      <c r="H20" s="11" t="s">
        <v>10</v>
      </c>
      <c r="I20" s="11"/>
      <c r="K20" s="65"/>
      <c r="L20" s="65"/>
      <c r="M20" s="67"/>
    </row>
    <row r="21" spans="1:15" s="63" customFormat="1" ht="15" customHeight="1">
      <c r="A21" s="149" t="s">
        <v>11</v>
      </c>
      <c r="B21" s="150"/>
      <c r="C21" s="151"/>
      <c r="D21" s="137" t="s">
        <v>12</v>
      </c>
      <c r="E21" s="137" t="s">
        <v>13</v>
      </c>
      <c r="F21" s="137" t="s">
        <v>14</v>
      </c>
      <c r="G21" s="140" t="s">
        <v>15</v>
      </c>
      <c r="H21" s="140" t="s">
        <v>16</v>
      </c>
      <c r="I21" s="68"/>
    </row>
    <row r="22" spans="1:15" s="63" customFormat="1" ht="15" customHeight="1">
      <c r="A22" s="152"/>
      <c r="B22" s="153"/>
      <c r="C22" s="154"/>
      <c r="D22" s="138"/>
      <c r="E22" s="138"/>
      <c r="F22" s="138"/>
      <c r="G22" s="141"/>
      <c r="H22" s="141"/>
      <c r="I22" s="68"/>
    </row>
    <row r="23" spans="1:15" s="63" customFormat="1" ht="102.2" customHeight="1">
      <c r="A23" s="155"/>
      <c r="B23" s="156"/>
      <c r="C23" s="157"/>
      <c r="D23" s="139"/>
      <c r="E23" s="139"/>
      <c r="F23" s="139"/>
      <c r="G23" s="141"/>
      <c r="H23" s="141"/>
      <c r="I23" s="68"/>
    </row>
    <row r="24" spans="1:15" s="69" customFormat="1" ht="14.25">
      <c r="A24" s="12"/>
      <c r="B24" s="13"/>
      <c r="C24" s="90">
        <v>1745969</v>
      </c>
      <c r="D24" s="14">
        <v>1734102</v>
      </c>
      <c r="E24" s="14">
        <v>32191.8</v>
      </c>
      <c r="F24" s="15">
        <f>D24-C24</f>
        <v>-11867</v>
      </c>
      <c r="G24" s="16">
        <f>H54</f>
        <v>1668077.1441385921</v>
      </c>
      <c r="H24" s="17">
        <f>D24+E24-G24</f>
        <v>98216.655861407984</v>
      </c>
      <c r="J24" s="70"/>
    </row>
    <row r="25" spans="1:15" ht="61.9" customHeight="1">
      <c r="A25" s="143" t="s">
        <v>95</v>
      </c>
      <c r="B25" s="143"/>
      <c r="C25" s="143"/>
      <c r="D25" s="143"/>
      <c r="E25" s="143"/>
      <c r="F25" s="143"/>
      <c r="G25" s="143"/>
      <c r="H25" s="143"/>
      <c r="I25" s="10"/>
      <c r="J25" s="10"/>
      <c r="K25" s="65"/>
      <c r="L25" s="65"/>
      <c r="M25" s="65"/>
      <c r="N25" s="65"/>
    </row>
    <row r="26" spans="1:15" ht="29.85" customHeight="1">
      <c r="A26" s="144" t="s">
        <v>96</v>
      </c>
      <c r="B26" s="144"/>
      <c r="C26" s="144"/>
      <c r="D26" s="144"/>
      <c r="E26" s="144"/>
      <c r="F26" s="144"/>
      <c r="G26" s="144"/>
      <c r="H26" s="144"/>
      <c r="I26" s="10"/>
      <c r="J26" s="10"/>
      <c r="K26" s="65"/>
      <c r="L26" s="65"/>
      <c r="M26" s="65"/>
      <c r="N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65"/>
      <c r="L27" s="65"/>
      <c r="M27" s="65"/>
      <c r="N27" s="65"/>
    </row>
    <row r="28" spans="1:15" ht="14.25">
      <c r="A28" s="145" t="s">
        <v>74</v>
      </c>
      <c r="B28" s="145"/>
      <c r="C28" s="145"/>
      <c r="D28" s="145"/>
      <c r="E28" s="145"/>
      <c r="F28" s="145"/>
      <c r="G28" s="145"/>
      <c r="H28" s="145"/>
      <c r="I28" s="2"/>
      <c r="J28" s="2"/>
      <c r="K28" s="63"/>
      <c r="L28" s="63"/>
      <c r="M28" s="63"/>
      <c r="N28" s="63"/>
    </row>
    <row r="29" spans="1:15" ht="14.25">
      <c r="A29" s="5" t="s">
        <v>75</v>
      </c>
      <c r="B29" s="5"/>
      <c r="C29" s="5"/>
      <c r="D29" s="5"/>
      <c r="E29" s="5"/>
      <c r="F29" s="5"/>
      <c r="G29" s="18"/>
      <c r="H29" s="18"/>
      <c r="I29" s="2"/>
      <c r="J29" s="2"/>
      <c r="K29" s="63"/>
      <c r="L29" s="63"/>
      <c r="M29" s="63"/>
      <c r="N29" s="63"/>
      <c r="O29" s="63"/>
    </row>
    <row r="30" spans="1:15" ht="15" customHeight="1">
      <c r="A30" s="146" t="s">
        <v>17</v>
      </c>
      <c r="B30" s="146"/>
      <c r="C30" s="146"/>
      <c r="D30" s="146"/>
      <c r="E30" s="146"/>
      <c r="F30" s="146"/>
      <c r="G30" s="146"/>
      <c r="H30" s="146"/>
      <c r="I30" s="62"/>
      <c r="J30" s="62"/>
      <c r="K30" s="62"/>
      <c r="L30" s="62"/>
      <c r="M30" s="62"/>
      <c r="N30" s="62"/>
    </row>
    <row r="31" spans="1:15" ht="14.25">
      <c r="A31" s="5" t="s">
        <v>18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  <c r="M31" s="2"/>
      <c r="N31" s="2"/>
    </row>
    <row r="32" spans="1:15" ht="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s="20" customFormat="1" ht="15.75">
      <c r="A33" s="112" t="s">
        <v>19</v>
      </c>
      <c r="B33" s="112"/>
      <c r="C33" s="112"/>
      <c r="D33" s="112"/>
      <c r="E33" s="112"/>
      <c r="F33" s="112"/>
      <c r="G33" s="112"/>
      <c r="H33" s="112"/>
      <c r="I33" s="95"/>
      <c r="J33" s="95"/>
    </row>
    <row r="34" spans="1:14" s="20" customFormat="1">
      <c r="A34" s="21"/>
      <c r="B34" s="22"/>
      <c r="C34" s="147"/>
      <c r="D34" s="147"/>
      <c r="E34" s="142"/>
      <c r="F34" s="142"/>
      <c r="G34" s="22"/>
      <c r="H34" s="23" t="s">
        <v>20</v>
      </c>
      <c r="I34" s="23"/>
    </row>
    <row r="35" spans="1:14" s="20" customFormat="1" ht="15.75">
      <c r="A35" s="161" t="s">
        <v>21</v>
      </c>
      <c r="B35" s="162"/>
      <c r="C35" s="124" t="s">
        <v>22</v>
      </c>
      <c r="D35" s="126"/>
      <c r="E35" s="126"/>
      <c r="F35" s="126"/>
      <c r="G35" s="125"/>
      <c r="H35" s="24" t="s">
        <v>23</v>
      </c>
    </row>
    <row r="36" spans="1:14" s="20" customFormat="1" ht="14.25">
      <c r="A36" s="113" t="s">
        <v>97</v>
      </c>
      <c r="B36" s="114"/>
      <c r="C36" s="119" t="s">
        <v>98</v>
      </c>
      <c r="D36" s="120"/>
      <c r="E36" s="120"/>
      <c r="F36" s="120"/>
      <c r="G36" s="121"/>
      <c r="H36" s="86">
        <f>965+677+393+205+397</f>
        <v>2637</v>
      </c>
    </row>
    <row r="37" spans="1:14" s="20" customFormat="1" ht="15" customHeight="1">
      <c r="A37" s="115"/>
      <c r="B37" s="116"/>
      <c r="C37" s="25" t="s">
        <v>99</v>
      </c>
      <c r="D37" s="26"/>
      <c r="E37" s="26"/>
      <c r="F37" s="26"/>
      <c r="G37" s="26"/>
      <c r="H37" s="86">
        <f>4765+4804+8058+4160</f>
        <v>21787</v>
      </c>
    </row>
    <row r="38" spans="1:14" s="20" customFormat="1" ht="14.25" customHeight="1">
      <c r="A38" s="117"/>
      <c r="B38" s="118"/>
      <c r="C38" s="25"/>
      <c r="D38" s="26"/>
      <c r="E38" s="26"/>
      <c r="F38" s="26"/>
      <c r="G38" s="26"/>
      <c r="H38" s="87">
        <f>SUM(H36:H37)</f>
        <v>24424</v>
      </c>
    </row>
    <row r="39" spans="1:14">
      <c r="A39" s="28"/>
      <c r="B39" s="28"/>
      <c r="C39" s="28"/>
      <c r="D39" s="28"/>
      <c r="E39" s="29"/>
      <c r="F39" s="29"/>
      <c r="G39" s="29"/>
      <c r="H39" s="29"/>
      <c r="I39" s="29"/>
      <c r="J39" s="29"/>
    </row>
    <row r="40" spans="1:14" ht="42.75" customHeight="1">
      <c r="A40" s="122" t="s">
        <v>100</v>
      </c>
      <c r="B40" s="122"/>
      <c r="C40" s="122"/>
      <c r="D40" s="122"/>
      <c r="E40" s="122"/>
      <c r="F40" s="122"/>
      <c r="G40" s="122"/>
      <c r="H40" s="122"/>
      <c r="I40" s="62"/>
      <c r="J40" s="62"/>
    </row>
    <row r="41" spans="1:14">
      <c r="A41" s="28"/>
      <c r="B41" s="28"/>
      <c r="C41" s="28"/>
      <c r="D41" s="28"/>
      <c r="E41" s="29"/>
      <c r="F41" s="29"/>
      <c r="G41" s="29"/>
      <c r="H41" s="29"/>
      <c r="I41" s="29"/>
      <c r="J41" s="29"/>
    </row>
    <row r="42" spans="1:14" ht="33" customHeight="1">
      <c r="A42" s="123" t="s">
        <v>78</v>
      </c>
      <c r="B42" s="123"/>
      <c r="C42" s="123"/>
      <c r="D42" s="123"/>
      <c r="E42" s="123"/>
      <c r="F42" s="123"/>
      <c r="G42" s="123"/>
      <c r="H42" s="123"/>
      <c r="I42" s="71"/>
      <c r="J42" s="71"/>
      <c r="K42" s="66"/>
      <c r="L42" s="66"/>
      <c r="M42" s="66"/>
      <c r="N42" s="66"/>
    </row>
    <row r="43" spans="1:14" ht="15">
      <c r="A43" s="30"/>
      <c r="B43" s="30"/>
      <c r="C43" s="30"/>
      <c r="D43" s="30"/>
      <c r="E43" s="30"/>
      <c r="F43" s="30"/>
      <c r="G43" s="30"/>
      <c r="H43" s="72" t="s">
        <v>24</v>
      </c>
      <c r="J43" s="30"/>
      <c r="K43" s="30"/>
      <c r="L43" s="30"/>
      <c r="M43" s="30"/>
      <c r="N43" s="30"/>
    </row>
    <row r="44" spans="1:14" ht="15.75">
      <c r="A44" s="124" t="s">
        <v>21</v>
      </c>
      <c r="B44" s="125"/>
      <c r="C44" s="124" t="s">
        <v>22</v>
      </c>
      <c r="D44" s="126"/>
      <c r="E44" s="126"/>
      <c r="F44" s="126"/>
      <c r="G44" s="125"/>
      <c r="H44" s="24" t="s">
        <v>23</v>
      </c>
      <c r="I44" s="30"/>
      <c r="J44" s="30"/>
    </row>
    <row r="45" spans="1:14" ht="15" customHeight="1">
      <c r="A45" s="163" t="s">
        <v>97</v>
      </c>
      <c r="B45" s="163"/>
      <c r="C45" s="158" t="s">
        <v>101</v>
      </c>
      <c r="D45" s="159"/>
      <c r="E45" s="159"/>
      <c r="F45" s="159"/>
      <c r="G45" s="160"/>
      <c r="H45" s="27">
        <f>1551+1255+838+1523</f>
        <v>5167</v>
      </c>
      <c r="I45" s="30"/>
      <c r="J45" s="30"/>
    </row>
    <row r="46" spans="1:14" ht="15" customHeight="1">
      <c r="A46" s="163"/>
      <c r="B46" s="163"/>
      <c r="C46" s="25" t="s">
        <v>102</v>
      </c>
      <c r="D46" s="92"/>
      <c r="E46" s="92"/>
      <c r="F46" s="92"/>
      <c r="G46" s="96"/>
      <c r="H46" s="27">
        <f>2316+595+1266+368+1031</f>
        <v>5576</v>
      </c>
      <c r="I46" s="30"/>
      <c r="J46" s="30"/>
      <c r="K46" s="30"/>
      <c r="L46" s="30"/>
    </row>
    <row r="47" spans="1:14" ht="14.25">
      <c r="A47" s="163"/>
      <c r="B47" s="163"/>
      <c r="C47" s="164" t="s">
        <v>25</v>
      </c>
      <c r="D47" s="165"/>
      <c r="E47" s="165"/>
      <c r="F47" s="165"/>
      <c r="G47" s="166"/>
      <c r="H47" s="38">
        <v>10553</v>
      </c>
      <c r="I47" s="29"/>
      <c r="J47" s="29"/>
    </row>
    <row r="48" spans="1:14" ht="15">
      <c r="A48" s="94"/>
      <c r="B48" s="94"/>
      <c r="C48" s="88"/>
      <c r="D48" s="88"/>
      <c r="E48" s="88"/>
      <c r="F48" s="88"/>
      <c r="G48" s="88"/>
      <c r="H48" s="97"/>
      <c r="I48" s="29"/>
      <c r="J48" s="29"/>
    </row>
    <row r="49" spans="1:12">
      <c r="A49" s="91" t="s">
        <v>86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1:12" ht="18" customHeight="1">
      <c r="A50" s="127" t="s">
        <v>103</v>
      </c>
      <c r="B50" s="127"/>
      <c r="C50" s="127"/>
      <c r="D50" s="127"/>
      <c r="E50" s="127"/>
      <c r="F50" s="127"/>
      <c r="G50" s="127"/>
      <c r="H50" s="127"/>
      <c r="I50" s="31"/>
      <c r="J50" s="31"/>
    </row>
    <row r="51" spans="1:12" ht="12.2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2" ht="15.75">
      <c r="A52" s="128" t="s">
        <v>26</v>
      </c>
      <c r="B52" s="128"/>
      <c r="C52" s="128"/>
      <c r="D52" s="128"/>
      <c r="E52" s="128"/>
      <c r="F52" s="128"/>
      <c r="G52" s="128"/>
      <c r="H52" s="128"/>
      <c r="I52" s="128"/>
      <c r="J52" s="128"/>
    </row>
    <row r="53" spans="1:12" ht="15.75">
      <c r="A53" s="9"/>
      <c r="B53" s="9"/>
      <c r="C53" s="9"/>
      <c r="D53" s="9"/>
      <c r="E53" s="9"/>
      <c r="F53" s="9"/>
      <c r="G53" s="9"/>
      <c r="H53" s="72" t="s">
        <v>27</v>
      </c>
      <c r="J53" s="9"/>
    </row>
    <row r="54" spans="1:12" ht="15.75">
      <c r="A54" s="129" t="s">
        <v>28</v>
      </c>
      <c r="B54" s="129"/>
      <c r="C54" s="129"/>
      <c r="D54" s="129"/>
      <c r="E54" s="129"/>
      <c r="F54" s="129"/>
      <c r="G54" s="130"/>
      <c r="H54" s="32">
        <f>SUM(H62:H75)+H56+H61</f>
        <v>1668077.1441385921</v>
      </c>
      <c r="I54" s="73"/>
      <c r="J54" s="73"/>
    </row>
    <row r="55" spans="1:12" ht="15">
      <c r="A55" s="33" t="s">
        <v>29</v>
      </c>
      <c r="B55" s="131" t="s">
        <v>30</v>
      </c>
      <c r="C55" s="132"/>
      <c r="D55" s="132"/>
      <c r="E55" s="132"/>
      <c r="F55" s="132"/>
      <c r="G55" s="133"/>
      <c r="H55" s="34" t="s">
        <v>31</v>
      </c>
      <c r="I55" s="35"/>
    </row>
    <row r="56" spans="1:12" ht="15.75">
      <c r="A56" s="36" t="s">
        <v>32</v>
      </c>
      <c r="B56" s="25" t="s">
        <v>33</v>
      </c>
      <c r="C56" s="26"/>
      <c r="D56" s="26"/>
      <c r="E56" s="26"/>
      <c r="F56" s="26"/>
      <c r="G56" s="26"/>
      <c r="H56" s="37">
        <f>SUM(H57:H60)</f>
        <v>52741.679535468102</v>
      </c>
      <c r="I56" s="10"/>
      <c r="K56" s="74">
        <f>[1]Основное!$C$13*[1]Основное!K35</f>
        <v>0</v>
      </c>
    </row>
    <row r="57" spans="1:12" ht="15">
      <c r="A57" s="36"/>
      <c r="B57" s="25" t="s">
        <v>34</v>
      </c>
      <c r="C57" s="26"/>
      <c r="D57" s="26"/>
      <c r="E57" s="26"/>
      <c r="F57" s="26"/>
      <c r="G57" s="26"/>
      <c r="H57" s="38">
        <f>1465+1526</f>
        <v>2991</v>
      </c>
      <c r="I57" s="10"/>
    </row>
    <row r="58" spans="1:12" ht="15">
      <c r="A58" s="36"/>
      <c r="B58" s="25" t="s">
        <v>104</v>
      </c>
      <c r="C58" s="26"/>
      <c r="D58" s="26"/>
      <c r="E58" s="26"/>
      <c r="F58" s="26"/>
      <c r="G58" s="26"/>
      <c r="H58" s="38">
        <v>2616</v>
      </c>
      <c r="I58" s="10"/>
    </row>
    <row r="59" spans="1:12" ht="15">
      <c r="A59" s="36"/>
      <c r="B59" s="25" t="s">
        <v>35</v>
      </c>
      <c r="C59" s="26"/>
      <c r="D59" s="26"/>
      <c r="E59" s="26"/>
      <c r="F59" s="26"/>
      <c r="G59" s="26"/>
      <c r="H59" s="38">
        <v>11816</v>
      </c>
      <c r="I59" s="10"/>
    </row>
    <row r="60" spans="1:12" ht="49.7" customHeight="1">
      <c r="A60" s="36"/>
      <c r="B60" s="103" t="s">
        <v>71</v>
      </c>
      <c r="C60" s="104"/>
      <c r="D60" s="104"/>
      <c r="E60" s="104"/>
      <c r="F60" s="104"/>
      <c r="G60" s="104"/>
      <c r="H60" s="38">
        <f>[1]Основное!C13*[1]Основное!H35</f>
        <v>35318.679535468102</v>
      </c>
      <c r="I60" s="10"/>
    </row>
    <row r="61" spans="1:12" ht="29.25" customHeight="1">
      <c r="A61" s="36" t="s">
        <v>36</v>
      </c>
      <c r="B61" s="105" t="s">
        <v>37</v>
      </c>
      <c r="C61" s="106"/>
      <c r="D61" s="106"/>
      <c r="E61" s="106"/>
      <c r="F61" s="106"/>
      <c r="G61" s="107"/>
      <c r="H61" s="38">
        <f>10553+[1]Основное!H37*[1]Основное!C13</f>
        <v>16734.618569870487</v>
      </c>
      <c r="I61" s="10"/>
    </row>
    <row r="62" spans="1:12" ht="15">
      <c r="A62" s="36" t="s">
        <v>38</v>
      </c>
      <c r="B62" s="25" t="s">
        <v>39</v>
      </c>
      <c r="C62" s="26"/>
      <c r="D62" s="26"/>
      <c r="E62" s="26"/>
      <c r="F62" s="26"/>
      <c r="G62" s="26"/>
      <c r="H62" s="38">
        <f>[1]Основное!$C$13*[1]Основное!H36</f>
        <v>7153.0284393146858</v>
      </c>
      <c r="I62" s="10"/>
    </row>
    <row r="63" spans="1:12" ht="15">
      <c r="A63" s="36" t="s">
        <v>40</v>
      </c>
      <c r="B63" s="25" t="s">
        <v>41</v>
      </c>
      <c r="C63" s="26"/>
      <c r="D63" s="26"/>
      <c r="E63" s="26"/>
      <c r="F63" s="26"/>
      <c r="G63" s="26"/>
      <c r="H63" s="38">
        <f>[1]Основное!$C$13*[1]Основное!H38</f>
        <v>78935.400638557039</v>
      </c>
      <c r="I63" s="10"/>
    </row>
    <row r="64" spans="1:12" ht="15">
      <c r="A64" s="36" t="s">
        <v>42</v>
      </c>
      <c r="B64" s="25" t="s">
        <v>72</v>
      </c>
      <c r="C64" s="26"/>
      <c r="D64" s="26"/>
      <c r="E64" s="26"/>
      <c r="F64" s="26"/>
      <c r="G64" s="26"/>
      <c r="H64" s="38">
        <f>[1]Основное!$C$13*[1]Основное!H39</f>
        <v>9796.6362360458497</v>
      </c>
      <c r="I64" s="10"/>
    </row>
    <row r="65" spans="1:12" ht="15">
      <c r="A65" s="36" t="s">
        <v>43</v>
      </c>
      <c r="B65" s="25" t="s">
        <v>73</v>
      </c>
      <c r="C65" s="26"/>
      <c r="D65" s="26"/>
      <c r="E65" s="26"/>
      <c r="F65" s="26"/>
      <c r="G65" s="26"/>
      <c r="H65" s="38">
        <f>[1]Основное!$C$13*[1]Основное!H40</f>
        <v>61389.07904102622</v>
      </c>
      <c r="I65" s="10"/>
    </row>
    <row r="66" spans="1:12" ht="15">
      <c r="A66" s="36" t="s">
        <v>44</v>
      </c>
      <c r="B66" s="25" t="s">
        <v>46</v>
      </c>
      <c r="C66" s="26"/>
      <c r="D66" s="26"/>
      <c r="E66" s="26"/>
      <c r="F66" s="26"/>
      <c r="G66" s="26"/>
      <c r="H66" s="38">
        <f>[1]Основное!$C$13*[1]Основное!H41</f>
        <v>294522.89568833169</v>
      </c>
      <c r="I66" s="10"/>
    </row>
    <row r="67" spans="1:12" ht="15">
      <c r="A67" s="36" t="s">
        <v>45</v>
      </c>
      <c r="B67" s="25" t="s">
        <v>48</v>
      </c>
      <c r="C67" s="26"/>
      <c r="D67" s="26"/>
      <c r="E67" s="26"/>
      <c r="F67" s="26"/>
      <c r="G67" s="26"/>
      <c r="H67" s="38">
        <f>[1]Основное!$C$13*[1]Основное!H42+4100*5</f>
        <v>21779.226348131568</v>
      </c>
      <c r="I67" s="10"/>
    </row>
    <row r="68" spans="1:12" ht="15">
      <c r="A68" s="36" t="s">
        <v>47</v>
      </c>
      <c r="B68" s="25" t="s">
        <v>105</v>
      </c>
      <c r="C68" s="26"/>
      <c r="D68" s="26"/>
      <c r="E68" s="26"/>
      <c r="F68" s="26"/>
      <c r="G68" s="26"/>
      <c r="H68" s="38">
        <f>5756*11+5080</f>
        <v>68396</v>
      </c>
      <c r="I68" s="10"/>
    </row>
    <row r="69" spans="1:12" ht="15">
      <c r="A69" s="36" t="s">
        <v>49</v>
      </c>
      <c r="B69" s="25" t="s">
        <v>106</v>
      </c>
      <c r="C69" s="26"/>
      <c r="D69" s="26"/>
      <c r="E69" s="26"/>
      <c r="F69" s="26"/>
      <c r="G69" s="26"/>
      <c r="H69" s="38">
        <f>[1]Основное!$C$13*[1]Основное!H43</f>
        <v>37840.908594546519</v>
      </c>
      <c r="I69" s="10"/>
    </row>
    <row r="70" spans="1:12" ht="15">
      <c r="A70" s="36" t="s">
        <v>50</v>
      </c>
      <c r="B70" s="25" t="s">
        <v>51</v>
      </c>
      <c r="C70" s="26"/>
      <c r="D70" s="26"/>
      <c r="E70" s="26"/>
      <c r="F70" s="26"/>
      <c r="G70" s="26"/>
      <c r="H70" s="38">
        <f>[1]Основное!$C$13*[1]Основное!H44</f>
        <v>22931.082210813867</v>
      </c>
      <c r="I70" s="10"/>
    </row>
    <row r="71" spans="1:12" ht="15">
      <c r="A71" s="36" t="s">
        <v>52</v>
      </c>
      <c r="B71" s="25" t="s">
        <v>53</v>
      </c>
      <c r="C71" s="26"/>
      <c r="D71" s="26"/>
      <c r="E71" s="26"/>
      <c r="F71" s="26"/>
      <c r="G71" s="26"/>
      <c r="H71" s="38">
        <f>[1]Основное!$C$13*[1]Основное!H45</f>
        <v>699468.42820700724</v>
      </c>
      <c r="I71" s="10"/>
    </row>
    <row r="72" spans="1:12" ht="15">
      <c r="A72" s="36" t="s">
        <v>54</v>
      </c>
      <c r="B72" s="25" t="s">
        <v>55</v>
      </c>
      <c r="C72" s="26"/>
      <c r="D72" s="26"/>
      <c r="E72" s="26"/>
      <c r="F72" s="26"/>
      <c r="G72" s="26"/>
      <c r="H72" s="38">
        <f>[1]Основное!$C$13*[1]Основное!H46</f>
        <v>187141.52661954946</v>
      </c>
      <c r="I72" s="10"/>
    </row>
    <row r="73" spans="1:12" ht="15">
      <c r="A73" s="36" t="s">
        <v>56</v>
      </c>
      <c r="B73" s="25" t="s">
        <v>57</v>
      </c>
      <c r="C73" s="26"/>
      <c r="D73" s="26"/>
      <c r="E73" s="26"/>
      <c r="F73" s="26"/>
      <c r="G73" s="26"/>
      <c r="H73" s="38">
        <f>[1]Основное!$C$13*[1]Основное!H47</f>
        <v>18682.657518202268</v>
      </c>
      <c r="I73" s="10"/>
    </row>
    <row r="74" spans="1:12" ht="15">
      <c r="A74" s="36" t="s">
        <v>58</v>
      </c>
      <c r="B74" s="25" t="s">
        <v>76</v>
      </c>
      <c r="C74" s="26"/>
      <c r="D74" s="26"/>
      <c r="E74" s="26"/>
      <c r="F74" s="26"/>
      <c r="G74" s="26"/>
      <c r="H74" s="38">
        <f>[1]Основное!$C$13*[1]Основное!H48</f>
        <v>38184.906491727248</v>
      </c>
      <c r="I74" s="10"/>
    </row>
    <row r="75" spans="1:12" ht="14.25">
      <c r="A75" s="98" t="s">
        <v>107</v>
      </c>
      <c r="B75" s="55" t="s">
        <v>82</v>
      </c>
      <c r="C75" s="56"/>
      <c r="D75" s="56"/>
      <c r="E75" s="56"/>
      <c r="F75" s="56"/>
      <c r="G75" s="56"/>
      <c r="H75" s="57">
        <f>C24*0.03</f>
        <v>52379.07</v>
      </c>
      <c r="I75" s="75"/>
      <c r="J75" s="75"/>
    </row>
    <row r="76" spans="1:12" s="20" customFormat="1" ht="26.45" customHeight="1">
      <c r="A76" s="108" t="s">
        <v>108</v>
      </c>
      <c r="B76" s="108"/>
      <c r="C76" s="108"/>
      <c r="D76" s="108"/>
      <c r="E76" s="108"/>
      <c r="F76" s="108"/>
      <c r="G76" s="108"/>
      <c r="H76" s="108"/>
      <c r="I76" s="76"/>
      <c r="J76" s="76"/>
    </row>
    <row r="77" spans="1:12" s="20" customFormat="1">
      <c r="A77" s="39"/>
      <c r="B77" s="109"/>
      <c r="C77" s="109"/>
      <c r="D77" s="109"/>
      <c r="E77" s="109"/>
      <c r="F77" s="109"/>
      <c r="G77" s="109"/>
      <c r="H77" s="109"/>
      <c r="I77" s="40"/>
      <c r="J77" s="40"/>
    </row>
    <row r="78" spans="1:12" s="20" customFormat="1" ht="15.75">
      <c r="A78" s="110" t="s">
        <v>59</v>
      </c>
      <c r="B78" s="110"/>
      <c r="C78" s="110"/>
      <c r="D78" s="110"/>
      <c r="E78" s="110"/>
      <c r="F78" s="110"/>
      <c r="G78" s="110"/>
      <c r="I78" s="39"/>
      <c r="J78" s="39"/>
    </row>
    <row r="79" spans="1:12" s="20" customFormat="1" ht="15">
      <c r="A79" s="35"/>
      <c r="B79" s="35"/>
      <c r="C79" s="35"/>
      <c r="D79" s="35"/>
      <c r="F79" s="41" t="s">
        <v>60</v>
      </c>
      <c r="H79" s="40"/>
      <c r="I79" s="40"/>
      <c r="J79" s="40"/>
    </row>
    <row r="80" spans="1:12" s="20" customFormat="1" ht="34.5" customHeight="1">
      <c r="A80" s="99" t="s">
        <v>109</v>
      </c>
      <c r="B80" s="42" t="s">
        <v>61</v>
      </c>
      <c r="C80" s="43" t="s">
        <v>62</v>
      </c>
      <c r="D80" s="89" t="s">
        <v>77</v>
      </c>
      <c r="E80" s="89" t="s">
        <v>110</v>
      </c>
      <c r="F80" s="44" t="s">
        <v>63</v>
      </c>
      <c r="G80" s="45"/>
      <c r="H80" s="46"/>
      <c r="I80" s="47"/>
      <c r="J80" s="40"/>
      <c r="K80" s="40"/>
      <c r="L80" s="40"/>
    </row>
    <row r="81" spans="1:16" s="20" customFormat="1" ht="15">
      <c r="A81" s="48">
        <v>2551.8000000000002</v>
      </c>
      <c r="B81" s="48">
        <v>8640</v>
      </c>
      <c r="C81" s="49">
        <v>12000</v>
      </c>
      <c r="D81" s="49">
        <v>3000</v>
      </c>
      <c r="E81" s="49">
        <v>6000</v>
      </c>
      <c r="F81" s="49">
        <f>SUM(A81:E81)</f>
        <v>32191.8</v>
      </c>
      <c r="G81" s="50"/>
      <c r="H81" s="51"/>
      <c r="I81" s="40"/>
      <c r="J81" s="40"/>
    </row>
    <row r="82" spans="1:16" s="20" customFormat="1" ht="15">
      <c r="A82" s="52"/>
      <c r="B82" s="52"/>
      <c r="C82" s="53"/>
      <c r="D82" s="53"/>
      <c r="E82" s="53"/>
      <c r="F82" s="53"/>
      <c r="G82" s="47"/>
      <c r="H82" s="40"/>
      <c r="I82" s="40"/>
      <c r="J82" s="40"/>
    </row>
    <row r="83" spans="1:16" s="20" customFormat="1" ht="96.75" customHeight="1">
      <c r="A83" s="168" t="s">
        <v>64</v>
      </c>
      <c r="B83" s="168"/>
      <c r="C83" s="168"/>
      <c r="D83" s="168"/>
      <c r="E83" s="168"/>
      <c r="F83" s="168"/>
      <c r="G83" s="168"/>
      <c r="H83" s="168"/>
      <c r="I83" s="77"/>
      <c r="J83" s="77"/>
      <c r="K83" s="77"/>
      <c r="L83" s="77"/>
      <c r="M83" s="77"/>
    </row>
    <row r="84" spans="1:16" ht="62.45" customHeight="1">
      <c r="A84" s="111" t="s">
        <v>65</v>
      </c>
      <c r="B84" s="111"/>
      <c r="C84" s="111"/>
      <c r="D84" s="111"/>
      <c r="E84" s="111"/>
      <c r="F84" s="111"/>
      <c r="G84" s="111"/>
      <c r="H84" s="111"/>
      <c r="I84" s="78"/>
      <c r="J84" s="78"/>
      <c r="K84" s="78"/>
      <c r="L84" s="78"/>
      <c r="M84" s="78"/>
      <c r="N84" s="78"/>
      <c r="O84" s="78"/>
      <c r="P84" s="78"/>
    </row>
    <row r="85" spans="1:16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</row>
    <row r="86" spans="1:16" ht="15">
      <c r="A86" s="100" t="s">
        <v>66</v>
      </c>
      <c r="B86" s="100"/>
      <c r="C86" s="100"/>
      <c r="D86" s="100"/>
      <c r="E86" s="100"/>
      <c r="F86" s="100"/>
      <c r="G86" s="100"/>
      <c r="H86" s="100"/>
      <c r="I86" s="79"/>
      <c r="J86" s="79"/>
      <c r="K86" s="80"/>
      <c r="L86" s="80"/>
      <c r="M86" s="80"/>
      <c r="N86" s="80"/>
      <c r="O86" s="80"/>
      <c r="P86" s="80"/>
    </row>
    <row r="87" spans="1:16" ht="15">
      <c r="A87" s="100" t="s">
        <v>67</v>
      </c>
      <c r="B87" s="100"/>
      <c r="C87" s="100"/>
      <c r="D87" s="100"/>
      <c r="E87" s="100"/>
      <c r="F87" s="100"/>
      <c r="G87" s="100"/>
      <c r="H87" s="100"/>
      <c r="I87" s="79"/>
      <c r="J87" s="79"/>
      <c r="K87" s="80"/>
      <c r="L87" s="80"/>
      <c r="M87" s="80"/>
      <c r="N87" s="80"/>
      <c r="O87" s="80"/>
      <c r="P87" s="80"/>
    </row>
    <row r="88" spans="1:16" ht="14.25">
      <c r="A88" s="101" t="s">
        <v>68</v>
      </c>
      <c r="B88" s="101"/>
      <c r="C88" s="101"/>
      <c r="D88" s="101"/>
      <c r="E88" s="101"/>
      <c r="F88" s="101"/>
      <c r="G88" s="101"/>
      <c r="H88" s="101"/>
      <c r="I88" s="81"/>
      <c r="J88" s="81"/>
      <c r="K88" s="81"/>
      <c r="L88" s="81"/>
      <c r="M88" s="81"/>
      <c r="N88" s="81"/>
      <c r="O88" s="81"/>
      <c r="P88" s="81"/>
    </row>
    <row r="89" spans="1:16" ht="15">
      <c r="A89" s="102" t="s">
        <v>69</v>
      </c>
      <c r="B89" s="102"/>
      <c r="C89" s="102"/>
      <c r="D89" s="102"/>
      <c r="E89" s="102"/>
      <c r="F89" s="102"/>
      <c r="G89" s="102"/>
      <c r="H89" s="102"/>
      <c r="I89" s="82"/>
      <c r="J89" s="82"/>
      <c r="K89" s="83"/>
      <c r="L89" s="83"/>
      <c r="M89" s="83"/>
      <c r="N89" s="83"/>
      <c r="O89" s="83"/>
      <c r="P89" s="83"/>
    </row>
    <row r="90" spans="1:16" ht="15">
      <c r="A90" s="167" t="s">
        <v>70</v>
      </c>
      <c r="B90" s="167"/>
      <c r="C90" s="167"/>
      <c r="D90" s="167"/>
      <c r="E90" s="167"/>
      <c r="F90" s="167"/>
      <c r="G90" s="167"/>
      <c r="H90" s="167"/>
      <c r="I90" s="84"/>
      <c r="J90" s="84"/>
      <c r="K90" s="85"/>
      <c r="L90" s="85"/>
      <c r="M90" s="85"/>
      <c r="N90" s="85"/>
      <c r="O90" s="85"/>
      <c r="P90" s="85"/>
    </row>
  </sheetData>
  <mergeCells count="47">
    <mergeCell ref="A90:H90"/>
    <mergeCell ref="A83:H83"/>
    <mergeCell ref="A19:H19"/>
    <mergeCell ref="B20:F20"/>
    <mergeCell ref="A21:C23"/>
    <mergeCell ref="D21:D23"/>
    <mergeCell ref="E21:E23"/>
    <mergeCell ref="C45:G45"/>
    <mergeCell ref="A35:B35"/>
    <mergeCell ref="C35:G35"/>
    <mergeCell ref="A45:B47"/>
    <mergeCell ref="C47:G47"/>
    <mergeCell ref="G21:G23"/>
    <mergeCell ref="H21:H23"/>
    <mergeCell ref="E34:F34"/>
    <mergeCell ref="A25:H25"/>
    <mergeCell ref="A26:H26"/>
    <mergeCell ref="A28:H28"/>
    <mergeCell ref="A30:H30"/>
    <mergeCell ref="C34:D34"/>
    <mergeCell ref="A50:H50"/>
    <mergeCell ref="A52:J52"/>
    <mergeCell ref="A54:G54"/>
    <mergeCell ref="B55:G55"/>
    <mergeCell ref="A1:H1"/>
    <mergeCell ref="A2:H2"/>
    <mergeCell ref="A3:H3"/>
    <mergeCell ref="E5:H7"/>
    <mergeCell ref="A17:H17"/>
    <mergeCell ref="F21:F23"/>
    <mergeCell ref="A33:H33"/>
    <mergeCell ref="A36:B38"/>
    <mergeCell ref="C36:G36"/>
    <mergeCell ref="A40:H40"/>
    <mergeCell ref="A42:H42"/>
    <mergeCell ref="A44:B44"/>
    <mergeCell ref="C44:G44"/>
    <mergeCell ref="A86:H86"/>
    <mergeCell ref="A87:H87"/>
    <mergeCell ref="A88:H88"/>
    <mergeCell ref="A89:H89"/>
    <mergeCell ref="B60:G60"/>
    <mergeCell ref="B61:G61"/>
    <mergeCell ref="A76:H76"/>
    <mergeCell ref="B77:H77"/>
    <mergeCell ref="A78:G78"/>
    <mergeCell ref="A84:H84"/>
  </mergeCells>
  <phoneticPr fontId="0" type="noConversion"/>
  <hyperlinks>
    <hyperlink ref="B55" r:id="rId1" display="blgorod@rambler.ru,"/>
    <hyperlink ref="A88" r:id="rId2" display="blgorod@rambler.ru,"/>
  </hyperlinks>
  <pageMargins left="0.75" right="0.75" top="1" bottom="1" header="0.5" footer="0.5"/>
  <pageSetup paperSize="9" scale="65" orientation="portrait" verticalDpi="0" r:id="rId3"/>
  <headerFooter alignWithMargins="0"/>
  <rowBreaks count="1" manualBreakCount="1">
    <brk id="51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2021-03-31T05:30:45Z</dcterms:modified>
</cp:coreProperties>
</file>