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4" i="3"/>
  <c r="H77"/>
  <c r="H76"/>
  <c r="H75"/>
  <c r="H74"/>
  <c r="H73"/>
  <c r="H72"/>
  <c r="H71"/>
  <c r="H70"/>
  <c r="H69"/>
  <c r="H68"/>
  <c r="H67"/>
  <c r="H66"/>
  <c r="H65"/>
  <c r="H64"/>
  <c r="H63"/>
  <c r="H61"/>
  <c r="H59"/>
  <c r="K58"/>
  <c r="H58"/>
  <c r="H56"/>
  <c r="H48"/>
  <c r="H47"/>
  <c r="H39"/>
  <c r="H38"/>
  <c r="H37"/>
  <c r="H36"/>
  <c r="H40"/>
  <c r="G24"/>
  <c r="H24"/>
  <c r="F24"/>
</calcChain>
</file>

<file path=xl/sharedStrings.xml><?xml version="1.0" encoding="utf-8"?>
<sst xmlns="http://schemas.openxmlformats.org/spreadsheetml/2006/main" count="117" uniqueCount="113">
  <si>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</si>
  <si>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</si>
  <si>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</si>
  <si>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</si>
  <si>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</si>
  <si>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</si>
  <si>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</si>
  <si>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</si>
  <si>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</si>
  <si>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</si>
  <si>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</si>
  <si>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</si>
  <si>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</si>
  <si>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</si>
  <si>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</si>
  <si>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</si>
  <si>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</si>
  <si>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</si>
  <si>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</si>
  <si>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</si>
  <si>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</si>
  <si>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</si>
  <si>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</si>
  <si>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</si>
  <si>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</si>
  <si>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</si>
  <si>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</si>
  <si>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</si>
  <si>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</si>
  <si>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</si>
  <si>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</si>
  <si>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</si>
  <si>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</si>
  <si>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</si>
  <si>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</si>
  <si>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</si>
  <si>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</si>
  <si>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</si>
  <si>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</si>
  <si>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</si>
  <si>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</si>
  <si>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</si>
  <si>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</si>
  <si>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</si>
  <si>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</si>
  <si>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</si>
  <si>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</si>
  <si>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</si>
  <si>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</si>
  <si>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</si>
  <si>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</si>
  <si>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</si>
  <si>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</si>
  <si>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</si>
  <si>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</si>
  <si>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</si>
  <si>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</si>
  <si>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</si>
  <si>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</si>
  <si>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</si>
  <si>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</si>
  <si>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</si>
  <si>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</si>
  <si>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</si>
  <si>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</si>
  <si>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</si>
  <si>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</si>
  <si>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</si>
  <si>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</si>
  <si>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</si>
  <si>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</si>
  <si>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</si>
  <si>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</si>
  <si>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</si>
  <si>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</si>
  <si>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t>Замена электрооборудования (эл.лампы)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</si>
  <si>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</si>
  <si>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</si>
  <si>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Количество подъездов - 2</t>
  </si>
  <si>
    <t>Работы по ремонту инженерного оборудования и других видов по содержанию общего имущества многоквартирного дома</t>
  </si>
  <si>
    <t>Сервисно-техническое обслуживание общедомовых приборов учёта</t>
  </si>
  <si>
    <t>16</t>
  </si>
  <si>
    <t xml:space="preserve"> об исполнении договора управления жилым домом №23 по ул.Садовая</t>
  </si>
  <si>
    <t xml:space="preserve">Адрес дома - Садовая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</si>
  <si>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</si>
  <si>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- 6171,20 кв. м</t>
  </si>
  <si>
    <t>Общая площадь квартир - 4233,90 кв.м.</t>
  </si>
  <si>
    <t>Количество этажей - 9</t>
  </si>
  <si>
    <t>Количество квартир - 71</t>
  </si>
  <si>
    <t>11,32 руб/м²</t>
  </si>
  <si>
    <t>Площадь подъезда - 788 кв. м</t>
  </si>
  <si>
    <t>1,72 руб/м²</t>
  </si>
  <si>
    <t>Площадь подвала - 580,1 кв. м</t>
  </si>
  <si>
    <t>Площадь кровли - 680 кв. м</t>
  </si>
  <si>
    <t>Площадь газона - 163 кв. м</t>
  </si>
  <si>
    <t>В таблице №1 приведено движение денежных средств по статье содержание и текущий ремонт  по лицевому счету дома №23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</si>
  <si>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-185037 руб. (перерасход)</t>
  </si>
  <si>
    <r>
      <t xml:space="preserve">Задолженность населения за жку на 31.12.2020г. составляет 79057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</si>
  <si>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 (Таблица №2). </t>
  </si>
  <si>
    <t>ул.Садовая д.23</t>
  </si>
  <si>
    <t>Замена проводов, светильников</t>
  </si>
  <si>
    <t>Ремонт подъезда №2, ремонт напольного покрытия под.№2</t>
  </si>
  <si>
    <t>Ремонт кровли,  уст-ка мусороклапана</t>
  </si>
  <si>
    <t>Смена вентилей, сгонов труб-ов</t>
  </si>
  <si>
    <t>В ходе плановых осмотров, а также на основании обращений собственников помещений жилого дома №23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</si>
  <si>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общестроительные (уст-ка таблички, замена линолеума, стекла, дверных приборов, ремонт мус. Контейнера)</t>
  </si>
  <si>
    <t>Нормативная численность обслуживающего персонала  - 1,8 чел</t>
  </si>
  <si>
    <t>ремонт общестроительный</t>
  </si>
  <si>
    <t>ремонт подъезда</t>
  </si>
  <si>
    <t>Аренда  помещений под ЖЭУ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</si>
  <si>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</si>
  <si>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</si>
  <si>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ООО "Империал"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</si>
</sst>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6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6" fillId="3" borderId="0" xfId="2" applyFont="1" applyFill="1" applyAlignment="1">
      <alignment horizontal="left" wrapText="1"/>
    </xf>
    <xf numFmtId="2" fontId="3" fillId="2" borderId="0" xfId="0" applyNumberFormat="1" applyFont="1" applyFill="1" applyBorder="1"/>
    <xf numFmtId="0" fontId="15" fillId="2" borderId="0" xfId="2" applyFont="1" applyFill="1" applyAlignment="1"/>
    <xf numFmtId="1" fontId="3" fillId="2" borderId="0" xfId="0" applyNumberFormat="1" applyFont="1" applyFill="1"/>
    <xf numFmtId="0" fontId="21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2" fillId="2" borderId="0" xfId="2" applyFont="1" applyFill="1">
      <alignment horizontal="left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21" fillId="2" borderId="0" xfId="2" applyFont="1" applyFill="1" applyAlignment="1">
      <alignment horizontal="center" wrapText="1"/>
    </xf>
    <xf numFmtId="0" fontId="30" fillId="2" borderId="0" xfId="0" applyFont="1" applyFill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3" fillId="2" borderId="5" xfId="0" applyFont="1" applyFill="1" applyBorder="1"/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6">
          <cell r="C26">
            <v>4233.8999999999996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3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59" customWidth="1"/>
    <col min="2" max="2" width="13.42578125" style="59" customWidth="1"/>
    <col min="3" max="3" width="14.42578125" style="59" customWidth="1"/>
    <col min="4" max="4" width="14.140625" style="59" customWidth="1"/>
    <col min="5" max="5" width="15.42578125" style="59" customWidth="1"/>
    <col min="6" max="6" width="16.140625" style="59" customWidth="1"/>
    <col min="7" max="7" width="16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7" ht="18">
      <c r="A1" s="138" t="s">
        <v>0</v>
      </c>
      <c r="B1" s="138"/>
      <c r="C1" s="138"/>
      <c r="D1" s="138"/>
      <c r="E1" s="138"/>
      <c r="F1" s="138"/>
      <c r="G1" s="138"/>
      <c r="H1" s="138"/>
      <c r="I1" s="58"/>
      <c r="J1" s="58"/>
      <c r="K1" s="58"/>
      <c r="L1" s="58"/>
      <c r="M1" s="58"/>
      <c r="N1" s="58"/>
      <c r="O1" s="58"/>
      <c r="P1" s="58"/>
    </row>
    <row r="2" spans="1:17" ht="18">
      <c r="A2" s="138" t="s">
        <v>82</v>
      </c>
      <c r="B2" s="138"/>
      <c r="C2" s="138"/>
      <c r="D2" s="138"/>
      <c r="E2" s="138"/>
      <c r="F2" s="138"/>
      <c r="G2" s="138"/>
      <c r="H2" s="138"/>
      <c r="I2" s="58"/>
      <c r="J2" s="58"/>
      <c r="K2" s="58"/>
      <c r="L2" s="58"/>
      <c r="M2" s="58"/>
      <c r="N2" s="58"/>
      <c r="O2" s="58"/>
      <c r="P2" s="58"/>
    </row>
    <row r="3" spans="1:17" ht="18">
      <c r="A3" s="139" t="s">
        <v>1</v>
      </c>
      <c r="B3" s="139"/>
      <c r="C3" s="139"/>
      <c r="D3" s="139"/>
      <c r="E3" s="139"/>
      <c r="F3" s="139"/>
      <c r="G3" s="139"/>
      <c r="H3" s="139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61" customFormat="1" ht="14.25" customHeight="1">
      <c r="A5" s="2" t="s">
        <v>83</v>
      </c>
      <c r="B5" s="2"/>
      <c r="C5" s="2"/>
      <c r="D5" s="2"/>
      <c r="E5" s="140" t="s">
        <v>84</v>
      </c>
      <c r="F5" s="140"/>
      <c r="G5" s="140"/>
      <c r="H5" s="140"/>
      <c r="I5" s="60"/>
      <c r="J5" s="60"/>
      <c r="K5" s="84"/>
      <c r="L5" s="84"/>
      <c r="M5" s="84"/>
      <c r="N5" s="84"/>
      <c r="O5" s="84"/>
      <c r="P5" s="84"/>
      <c r="Q5" s="84"/>
    </row>
    <row r="6" spans="1:17" s="61" customFormat="1" ht="14.25">
      <c r="A6" s="2" t="s">
        <v>2</v>
      </c>
      <c r="B6" s="2"/>
      <c r="C6" s="2"/>
      <c r="D6" s="2"/>
      <c r="E6" s="140"/>
      <c r="F6" s="140"/>
      <c r="G6" s="140"/>
      <c r="H6" s="140"/>
      <c r="I6" s="60"/>
      <c r="J6" s="60"/>
      <c r="K6" s="84"/>
      <c r="L6" s="84"/>
      <c r="M6" s="84"/>
      <c r="N6" s="84"/>
      <c r="O6" s="84"/>
      <c r="P6" s="84"/>
      <c r="Q6" s="84"/>
    </row>
    <row r="7" spans="1:17" s="61" customFormat="1" ht="29.25" customHeight="1">
      <c r="A7" s="2" t="s">
        <v>85</v>
      </c>
      <c r="B7" s="2"/>
      <c r="C7" s="2"/>
      <c r="D7" s="2"/>
      <c r="E7" s="140"/>
      <c r="F7" s="140"/>
      <c r="G7" s="140"/>
      <c r="H7" s="140"/>
      <c r="I7" s="60"/>
      <c r="J7" s="60"/>
      <c r="K7" s="84"/>
      <c r="L7" s="84"/>
      <c r="M7" s="84"/>
      <c r="N7" s="84"/>
      <c r="O7" s="84"/>
      <c r="P7" s="84"/>
      <c r="Q7" s="84"/>
    </row>
    <row r="8" spans="1:17" s="61" customFormat="1" ht="14.25">
      <c r="A8" s="2" t="s">
        <v>86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  <c r="P8" s="84"/>
      <c r="Q8" s="84"/>
    </row>
    <row r="9" spans="1:17" s="61" customFormat="1" ht="14.25">
      <c r="A9" s="2" t="s">
        <v>87</v>
      </c>
      <c r="B9" s="2"/>
      <c r="C9" s="2"/>
      <c r="D9" s="2"/>
      <c r="E9" s="87" t="s">
        <v>3</v>
      </c>
      <c r="F9" s="3"/>
      <c r="G9" s="3"/>
      <c r="H9" s="3"/>
      <c r="I9" s="60"/>
      <c r="J9" s="60"/>
      <c r="K9" s="84"/>
      <c r="L9" s="84"/>
      <c r="M9" s="84"/>
      <c r="N9" s="84"/>
      <c r="O9" s="84"/>
      <c r="P9" s="84"/>
      <c r="Q9" s="84"/>
    </row>
    <row r="10" spans="1:17" s="61" customFormat="1" ht="14.25">
      <c r="A10" s="2" t="s">
        <v>78</v>
      </c>
      <c r="B10" s="2"/>
      <c r="C10" s="2"/>
      <c r="D10" s="2"/>
      <c r="E10" s="4"/>
      <c r="F10" s="87"/>
      <c r="G10" s="87"/>
      <c r="H10" s="87"/>
      <c r="I10" s="57"/>
      <c r="J10" s="57"/>
      <c r="K10" s="84"/>
      <c r="L10" s="84"/>
      <c r="M10" s="84"/>
      <c r="N10" s="84"/>
      <c r="O10" s="84"/>
      <c r="P10" s="84"/>
      <c r="Q10" s="84"/>
    </row>
    <row r="11" spans="1:17" s="61" customFormat="1" ht="14.25">
      <c r="A11" s="2" t="s">
        <v>88</v>
      </c>
      <c r="B11" s="2"/>
      <c r="C11" s="2"/>
      <c r="D11" s="2"/>
      <c r="E11" s="5" t="s">
        <v>4</v>
      </c>
      <c r="F11" s="5"/>
      <c r="G11" s="5" t="s">
        <v>89</v>
      </c>
      <c r="H11" s="4"/>
      <c r="I11" s="2"/>
      <c r="J11" s="2"/>
      <c r="K11" s="84"/>
      <c r="L11" s="84"/>
      <c r="M11" s="84"/>
      <c r="N11" s="84"/>
      <c r="O11" s="84"/>
      <c r="P11" s="84"/>
      <c r="Q11" s="84"/>
    </row>
    <row r="12" spans="1:17" s="61" customFormat="1" ht="14.25">
      <c r="A12" s="2" t="s">
        <v>90</v>
      </c>
      <c r="B12" s="2"/>
      <c r="C12" s="2"/>
      <c r="D12" s="2"/>
      <c r="E12" s="5" t="s">
        <v>5</v>
      </c>
      <c r="F12" s="5"/>
      <c r="G12" s="5" t="s">
        <v>91</v>
      </c>
      <c r="H12" s="4"/>
      <c r="I12" s="2"/>
      <c r="J12" s="2"/>
      <c r="K12" s="84"/>
      <c r="L12" s="84"/>
      <c r="M12" s="84"/>
      <c r="N12" s="84"/>
      <c r="O12" s="84"/>
      <c r="P12" s="84"/>
      <c r="Q12" s="84"/>
    </row>
    <row r="13" spans="1:17" s="61" customFormat="1" ht="14.25">
      <c r="A13" s="2" t="s">
        <v>92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  <c r="N13" s="84"/>
      <c r="O13" s="84"/>
      <c r="P13" s="84"/>
      <c r="Q13" s="84"/>
    </row>
    <row r="14" spans="1:17" s="61" customFormat="1" ht="14.25">
      <c r="A14" s="2" t="s">
        <v>93</v>
      </c>
      <c r="B14" s="2"/>
      <c r="C14" s="2"/>
      <c r="D14" s="2"/>
      <c r="E14" s="5"/>
      <c r="F14" s="5"/>
      <c r="G14" s="5"/>
      <c r="H14" s="4"/>
      <c r="I14" s="2"/>
      <c r="J14" s="2"/>
      <c r="K14" s="84"/>
      <c r="L14" s="84"/>
      <c r="M14" s="84"/>
      <c r="N14" s="84"/>
      <c r="O14" s="84"/>
      <c r="P14" s="84"/>
      <c r="Q14" s="84"/>
    </row>
    <row r="15" spans="1:17" s="61" customFormat="1" ht="14.25">
      <c r="A15" s="2" t="s">
        <v>94</v>
      </c>
      <c r="B15" s="2"/>
      <c r="C15" s="2"/>
      <c r="D15" s="2"/>
      <c r="E15" s="5"/>
      <c r="F15" s="5"/>
      <c r="G15" s="5"/>
      <c r="H15" s="4"/>
      <c r="I15" s="2"/>
      <c r="J15" s="2"/>
      <c r="K15" s="84"/>
      <c r="L15" s="84"/>
      <c r="M15" s="84"/>
      <c r="N15" s="84"/>
      <c r="O15" s="84"/>
      <c r="P15" s="84"/>
      <c r="Q15" s="84"/>
    </row>
    <row r="16" spans="1:17" ht="18.75" customHeight="1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7" t="s">
        <v>95</v>
      </c>
      <c r="B17" s="127"/>
      <c r="C17" s="127"/>
      <c r="D17" s="127"/>
      <c r="E17" s="127"/>
      <c r="F17" s="127"/>
      <c r="G17" s="127"/>
      <c r="H17" s="127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15" t="s">
        <v>8</v>
      </c>
      <c r="B19" s="115"/>
      <c r="C19" s="115"/>
      <c r="D19" s="115"/>
      <c r="E19" s="115"/>
      <c r="F19" s="115"/>
      <c r="G19" s="115"/>
      <c r="H19" s="115"/>
      <c r="I19" s="62"/>
      <c r="J19" s="62"/>
    </row>
    <row r="20" spans="1:15" ht="15">
      <c r="A20" s="10"/>
      <c r="B20" s="144"/>
      <c r="C20" s="144"/>
      <c r="D20" s="144"/>
      <c r="E20" s="144"/>
      <c r="F20" s="144"/>
      <c r="G20" s="10"/>
      <c r="H20" s="11" t="s">
        <v>9</v>
      </c>
      <c r="I20" s="11"/>
    </row>
    <row r="21" spans="1:15" s="61" customFormat="1" ht="15" customHeight="1">
      <c r="A21" s="145" t="s">
        <v>10</v>
      </c>
      <c r="B21" s="146"/>
      <c r="C21" s="147"/>
      <c r="D21" s="141" t="s">
        <v>11</v>
      </c>
      <c r="E21" s="141" t="s">
        <v>12</v>
      </c>
      <c r="F21" s="141" t="s">
        <v>13</v>
      </c>
      <c r="G21" s="156" t="s">
        <v>14</v>
      </c>
      <c r="H21" s="156" t="s">
        <v>15</v>
      </c>
      <c r="I21" s="63"/>
    </row>
    <row r="22" spans="1:15" s="61" customFormat="1" ht="15" customHeight="1">
      <c r="A22" s="148"/>
      <c r="B22" s="149"/>
      <c r="C22" s="150"/>
      <c r="D22" s="142"/>
      <c r="E22" s="142"/>
      <c r="F22" s="142"/>
      <c r="G22" s="157"/>
      <c r="H22" s="157"/>
      <c r="I22" s="63"/>
    </row>
    <row r="23" spans="1:15" s="61" customFormat="1" ht="90" customHeight="1">
      <c r="A23" s="151"/>
      <c r="B23" s="152"/>
      <c r="C23" s="153"/>
      <c r="D23" s="143"/>
      <c r="E23" s="143"/>
      <c r="F23" s="143"/>
      <c r="G23" s="157"/>
      <c r="H23" s="157"/>
      <c r="I23" s="63"/>
    </row>
    <row r="24" spans="1:15" s="64" customFormat="1" ht="14.25">
      <c r="A24" s="12"/>
      <c r="B24" s="13"/>
      <c r="C24" s="83">
        <v>808591</v>
      </c>
      <c r="D24" s="14">
        <v>799825</v>
      </c>
      <c r="E24" s="14">
        <v>21652.2</v>
      </c>
      <c r="F24" s="15">
        <f>D24-C24</f>
        <v>-8766</v>
      </c>
      <c r="G24" s="16">
        <f>H56</f>
        <v>859549.96230351506</v>
      </c>
      <c r="H24" s="17">
        <f>D24+E24-G24</f>
        <v>-38072.762303515105</v>
      </c>
      <c r="J24" s="65"/>
    </row>
    <row r="25" spans="1:15" s="64" customFormat="1" ht="43.5" customHeight="1">
      <c r="A25" s="159" t="s">
        <v>96</v>
      </c>
      <c r="B25" s="159"/>
      <c r="C25" s="159"/>
      <c r="D25" s="159"/>
      <c r="E25" s="159"/>
      <c r="F25" s="159"/>
      <c r="G25" s="159"/>
      <c r="H25" s="159"/>
      <c r="J25" s="65"/>
    </row>
    <row r="26" spans="1:15" s="64" customFormat="1" ht="29.85" customHeight="1">
      <c r="A26" s="160" t="s">
        <v>97</v>
      </c>
      <c r="B26" s="160"/>
      <c r="C26" s="160"/>
      <c r="D26" s="160"/>
      <c r="E26" s="160"/>
      <c r="F26" s="160"/>
      <c r="G26" s="160"/>
      <c r="H26" s="160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61" t="s">
        <v>98</v>
      </c>
      <c r="B28" s="161"/>
      <c r="C28" s="161"/>
      <c r="D28" s="161"/>
      <c r="E28" s="161"/>
      <c r="F28" s="161"/>
      <c r="G28" s="161"/>
      <c r="H28" s="161"/>
      <c r="I28" s="2"/>
      <c r="J28" s="2"/>
    </row>
    <row r="29" spans="1:15" ht="14.25">
      <c r="A29" s="5"/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62" t="s">
        <v>16</v>
      </c>
      <c r="B30" s="162"/>
      <c r="C30" s="162"/>
      <c r="D30" s="162"/>
      <c r="E30" s="162"/>
      <c r="F30" s="162"/>
      <c r="G30" s="162"/>
      <c r="H30" s="162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21" t="s">
        <v>18</v>
      </c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8" s="19" customFormat="1">
      <c r="A34" s="20"/>
      <c r="B34" s="21"/>
      <c r="C34" s="134"/>
      <c r="D34" s="134"/>
      <c r="E34" s="158"/>
      <c r="F34" s="158"/>
      <c r="G34" s="21"/>
      <c r="H34" s="22" t="s">
        <v>19</v>
      </c>
      <c r="I34" s="22"/>
    </row>
    <row r="35" spans="1:18" s="19" customFormat="1" ht="15.75">
      <c r="A35" s="154" t="s">
        <v>20</v>
      </c>
      <c r="B35" s="155"/>
      <c r="C35" s="105" t="s">
        <v>21</v>
      </c>
      <c r="D35" s="107"/>
      <c r="E35" s="107"/>
      <c r="F35" s="107"/>
      <c r="G35" s="106"/>
      <c r="H35" s="23" t="s">
        <v>22</v>
      </c>
    </row>
    <row r="36" spans="1:18" s="19" customFormat="1" ht="15" customHeight="1">
      <c r="A36" s="108" t="s">
        <v>99</v>
      </c>
      <c r="B36" s="122"/>
      <c r="C36" s="24" t="s">
        <v>100</v>
      </c>
      <c r="D36" s="85"/>
      <c r="E36" s="85"/>
      <c r="F36" s="85"/>
      <c r="G36" s="86"/>
      <c r="H36" s="80">
        <f>1477</f>
        <v>1477</v>
      </c>
      <c r="M36" s="84"/>
      <c r="N36" s="84"/>
      <c r="O36" s="84"/>
      <c r="P36" s="84"/>
      <c r="Q36" s="84"/>
      <c r="R36" s="84"/>
    </row>
    <row r="37" spans="1:18" s="19" customFormat="1" ht="15" customHeight="1">
      <c r="A37" s="123"/>
      <c r="B37" s="124"/>
      <c r="C37" s="24" t="s">
        <v>101</v>
      </c>
      <c r="D37" s="85"/>
      <c r="E37" s="85"/>
      <c r="F37" s="85"/>
      <c r="G37" s="86"/>
      <c r="H37" s="80">
        <f>3400+53294+53294</f>
        <v>109988</v>
      </c>
      <c r="L37" s="84"/>
      <c r="M37" s="84"/>
      <c r="N37" s="84"/>
      <c r="O37" s="84"/>
      <c r="P37" s="84"/>
      <c r="Q37" s="84"/>
      <c r="R37" s="84"/>
    </row>
    <row r="38" spans="1:18" s="19" customFormat="1" ht="15" customHeight="1">
      <c r="A38" s="123"/>
      <c r="B38" s="124"/>
      <c r="C38" s="24" t="s">
        <v>102</v>
      </c>
      <c r="D38" s="85"/>
      <c r="E38" s="85"/>
      <c r="F38" s="85"/>
      <c r="G38" s="86"/>
      <c r="H38" s="80">
        <f>6098</f>
        <v>6098</v>
      </c>
      <c r="L38" s="84"/>
      <c r="M38" s="84"/>
      <c r="N38" s="84"/>
      <c r="O38" s="84"/>
      <c r="P38" s="84"/>
      <c r="Q38" s="84"/>
      <c r="R38" s="84"/>
    </row>
    <row r="39" spans="1:18" s="19" customFormat="1" ht="15" customHeight="1">
      <c r="A39" s="123"/>
      <c r="B39" s="124"/>
      <c r="C39" s="98" t="s">
        <v>103</v>
      </c>
      <c r="D39" s="99"/>
      <c r="E39" s="99"/>
      <c r="F39" s="99"/>
      <c r="G39" s="100"/>
      <c r="H39" s="80">
        <f>1114+4335+6657+3454</f>
        <v>15560</v>
      </c>
      <c r="L39" s="84"/>
      <c r="M39" s="84"/>
      <c r="N39" s="84"/>
      <c r="O39" s="84"/>
      <c r="P39" s="84"/>
      <c r="Q39" s="84"/>
      <c r="R39" s="84"/>
    </row>
    <row r="40" spans="1:18" s="19" customFormat="1" ht="15" customHeight="1">
      <c r="A40" s="125"/>
      <c r="B40" s="126"/>
      <c r="C40" s="24"/>
      <c r="D40" s="85"/>
      <c r="E40" s="85"/>
      <c r="F40" s="85"/>
      <c r="G40" s="86"/>
      <c r="H40" s="81">
        <f>SUM(H36:H39)</f>
        <v>133123</v>
      </c>
      <c r="J40" s="88"/>
      <c r="L40" s="84"/>
      <c r="M40" s="84"/>
      <c r="N40" s="84"/>
      <c r="O40" s="84"/>
      <c r="P40" s="84"/>
      <c r="Q40" s="84"/>
      <c r="R40" s="84"/>
    </row>
    <row r="41" spans="1:18">
      <c r="A41" s="27"/>
      <c r="B41" s="27"/>
      <c r="C41" s="27"/>
      <c r="D41" s="27"/>
      <c r="E41" s="28"/>
      <c r="F41" s="28"/>
      <c r="G41" s="28"/>
      <c r="H41" s="89"/>
      <c r="I41" s="28"/>
      <c r="J41" s="28"/>
    </row>
    <row r="42" spans="1:18" ht="42.75" customHeight="1">
      <c r="A42" s="127" t="s">
        <v>104</v>
      </c>
      <c r="B42" s="127"/>
      <c r="C42" s="127"/>
      <c r="D42" s="127"/>
      <c r="E42" s="127"/>
      <c r="F42" s="127"/>
      <c r="G42" s="127"/>
      <c r="H42" s="127"/>
      <c r="I42" s="60"/>
      <c r="J42" s="60"/>
    </row>
    <row r="43" spans="1:18">
      <c r="A43" s="27"/>
      <c r="B43" s="27"/>
      <c r="C43" s="27"/>
      <c r="D43" s="27"/>
      <c r="E43" s="28"/>
      <c r="F43" s="28"/>
      <c r="G43" s="28"/>
      <c r="H43" s="28"/>
      <c r="I43" s="28"/>
      <c r="J43" s="28"/>
    </row>
    <row r="44" spans="1:18" ht="33" customHeight="1">
      <c r="A44" s="128" t="s">
        <v>79</v>
      </c>
      <c r="B44" s="128"/>
      <c r="C44" s="128"/>
      <c r="D44" s="128"/>
      <c r="E44" s="128"/>
      <c r="F44" s="128"/>
      <c r="G44" s="128"/>
      <c r="H44" s="128"/>
      <c r="I44" s="66"/>
      <c r="J44" s="66"/>
    </row>
    <row r="45" spans="1:18" ht="15">
      <c r="A45" s="29"/>
      <c r="B45" s="29"/>
      <c r="C45" s="29"/>
      <c r="D45" s="29"/>
      <c r="E45" s="29"/>
      <c r="F45" s="29"/>
      <c r="G45" s="29"/>
      <c r="H45" s="67" t="s">
        <v>23</v>
      </c>
      <c r="J45" s="29"/>
    </row>
    <row r="46" spans="1:18" ht="15.75">
      <c r="A46" s="105" t="s">
        <v>20</v>
      </c>
      <c r="B46" s="106"/>
      <c r="C46" s="105" t="s">
        <v>21</v>
      </c>
      <c r="D46" s="107"/>
      <c r="E46" s="107"/>
      <c r="F46" s="107"/>
      <c r="G46" s="106"/>
      <c r="H46" s="23" t="s">
        <v>22</v>
      </c>
      <c r="I46" s="29"/>
      <c r="J46" s="29"/>
    </row>
    <row r="47" spans="1:18" ht="15" customHeight="1">
      <c r="A47" s="108" t="s">
        <v>99</v>
      </c>
      <c r="B47" s="109"/>
      <c r="C47" s="98" t="s">
        <v>75</v>
      </c>
      <c r="D47" s="99"/>
      <c r="E47" s="99"/>
      <c r="F47" s="99"/>
      <c r="G47" s="100"/>
      <c r="H47" s="26">
        <f>581+2314+283+364+583+349+244+394+243+983</f>
        <v>6338</v>
      </c>
      <c r="I47" s="29"/>
      <c r="J47" s="29"/>
    </row>
    <row r="48" spans="1:18" ht="27.95" customHeight="1">
      <c r="A48" s="110"/>
      <c r="B48" s="111"/>
      <c r="C48" s="98" t="s">
        <v>105</v>
      </c>
      <c r="D48" s="99"/>
      <c r="E48" s="99"/>
      <c r="F48" s="99"/>
      <c r="G48" s="100"/>
      <c r="H48" s="26">
        <f>399+1059+533+545</f>
        <v>2536</v>
      </c>
      <c r="I48" s="29"/>
      <c r="J48" s="29"/>
    </row>
    <row r="49" spans="1:18" ht="14.25">
      <c r="A49" s="112"/>
      <c r="B49" s="113"/>
      <c r="C49" s="135" t="s">
        <v>24</v>
      </c>
      <c r="D49" s="136"/>
      <c r="E49" s="136"/>
      <c r="F49" s="136"/>
      <c r="G49" s="137"/>
      <c r="H49" s="37">
        <v>4145</v>
      </c>
      <c r="I49" s="28"/>
      <c r="J49" s="28"/>
      <c r="M49" s="90"/>
    </row>
    <row r="50" spans="1:18" ht="15">
      <c r="A50" s="91"/>
      <c r="B50" s="91"/>
      <c r="C50" s="92"/>
      <c r="D50" s="92"/>
      <c r="E50" s="92"/>
      <c r="F50" s="92"/>
      <c r="G50" s="92"/>
      <c r="H50" s="69"/>
      <c r="I50" s="28"/>
      <c r="J50" s="28"/>
      <c r="M50" s="90"/>
    </row>
    <row r="51" spans="1:18">
      <c r="A51" s="84" t="s">
        <v>106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1:18" ht="18" customHeight="1">
      <c r="A52" s="114" t="s">
        <v>72</v>
      </c>
      <c r="B52" s="114"/>
      <c r="C52" s="114"/>
      <c r="D52" s="114"/>
      <c r="E52" s="114"/>
      <c r="F52" s="114"/>
      <c r="G52" s="114"/>
      <c r="H52" s="114"/>
      <c r="I52" s="30"/>
      <c r="J52" s="30"/>
    </row>
    <row r="53" spans="1:18" ht="12.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8" ht="15.75">
      <c r="A54" s="115" t="s">
        <v>25</v>
      </c>
      <c r="B54" s="115"/>
      <c r="C54" s="115"/>
      <c r="D54" s="115"/>
      <c r="E54" s="115"/>
      <c r="F54" s="115"/>
      <c r="G54" s="115"/>
      <c r="H54" s="115"/>
      <c r="I54" s="62"/>
      <c r="J54" s="62"/>
    </row>
    <row r="55" spans="1:18" ht="14.25" customHeight="1">
      <c r="A55" s="9"/>
      <c r="B55" s="9"/>
      <c r="C55" s="9"/>
      <c r="D55" s="9"/>
      <c r="E55" s="9"/>
      <c r="F55" s="9"/>
      <c r="G55" s="9"/>
      <c r="H55" s="67" t="s">
        <v>26</v>
      </c>
      <c r="J55" s="9"/>
    </row>
    <row r="56" spans="1:18" ht="15.75">
      <c r="A56" s="116" t="s">
        <v>27</v>
      </c>
      <c r="B56" s="116"/>
      <c r="C56" s="116"/>
      <c r="D56" s="116"/>
      <c r="E56" s="116"/>
      <c r="F56" s="116"/>
      <c r="G56" s="117"/>
      <c r="H56" s="31">
        <f>SUM(H65:H78)+H58+H64</f>
        <v>859549.96230351506</v>
      </c>
      <c r="I56" s="68"/>
      <c r="J56" s="68"/>
    </row>
    <row r="57" spans="1:18" ht="15">
      <c r="A57" s="32" t="s">
        <v>28</v>
      </c>
      <c r="B57" s="95" t="s">
        <v>29</v>
      </c>
      <c r="C57" s="96"/>
      <c r="D57" s="96"/>
      <c r="E57" s="96"/>
      <c r="F57" s="96"/>
      <c r="G57" s="97"/>
      <c r="H57" s="33" t="s">
        <v>30</v>
      </c>
      <c r="I57" s="34"/>
    </row>
    <row r="58" spans="1:18" ht="15.75">
      <c r="A58" s="35" t="s">
        <v>31</v>
      </c>
      <c r="B58" s="24" t="s">
        <v>32</v>
      </c>
      <c r="C58" s="25"/>
      <c r="D58" s="25"/>
      <c r="E58" s="25"/>
      <c r="F58" s="25"/>
      <c r="G58" s="25"/>
      <c r="H58" s="36">
        <f>SUM(H59:H63)</f>
        <v>73420.949583591908</v>
      </c>
      <c r="I58" s="10"/>
      <c r="K58" s="69">
        <f>[1]Основное!$C$26*[1]Основное!K35</f>
        <v>0</v>
      </c>
    </row>
    <row r="59" spans="1:18" ht="15">
      <c r="A59" s="35"/>
      <c r="B59" s="98" t="s">
        <v>107</v>
      </c>
      <c r="C59" s="99"/>
      <c r="D59" s="99"/>
      <c r="E59" s="99"/>
      <c r="F59" s="99"/>
      <c r="G59" s="100"/>
      <c r="H59" s="37">
        <f>1157+4990</f>
        <v>6147</v>
      </c>
      <c r="I59" s="10"/>
    </row>
    <row r="60" spans="1:18" ht="15">
      <c r="A60" s="35"/>
      <c r="B60" s="24" t="s">
        <v>34</v>
      </c>
      <c r="C60" s="25"/>
      <c r="D60" s="85"/>
      <c r="E60" s="85"/>
      <c r="F60" s="85"/>
      <c r="G60" s="85"/>
      <c r="H60" s="37">
        <v>8138</v>
      </c>
      <c r="I60" s="10"/>
    </row>
    <row r="61" spans="1:18" ht="15">
      <c r="A61" s="35"/>
      <c r="B61" s="24" t="s">
        <v>33</v>
      </c>
      <c r="C61" s="85"/>
      <c r="D61" s="85"/>
      <c r="E61" s="85"/>
      <c r="F61" s="85"/>
      <c r="G61" s="85"/>
      <c r="H61" s="37">
        <f>730+2253</f>
        <v>2983</v>
      </c>
      <c r="I61" s="10"/>
    </row>
    <row r="62" spans="1:18" ht="15">
      <c r="A62" s="35"/>
      <c r="B62" s="24" t="s">
        <v>108</v>
      </c>
      <c r="C62" s="85"/>
      <c r="D62" s="85"/>
      <c r="E62" s="85"/>
      <c r="F62" s="85"/>
      <c r="G62" s="85"/>
      <c r="H62" s="37">
        <v>39798</v>
      </c>
      <c r="I62" s="10"/>
    </row>
    <row r="63" spans="1:18" ht="48.2" customHeight="1">
      <c r="A63" s="35"/>
      <c r="B63" s="129" t="s">
        <v>69</v>
      </c>
      <c r="C63" s="130"/>
      <c r="D63" s="130"/>
      <c r="E63" s="130"/>
      <c r="F63" s="130"/>
      <c r="G63" s="130"/>
      <c r="H63" s="37">
        <f>[1]Основное!C26*[1]Основное!H35</f>
        <v>16354.949583591913</v>
      </c>
      <c r="I63" s="10"/>
    </row>
    <row r="64" spans="1:18" ht="28.5" customHeight="1">
      <c r="A64" s="35" t="s">
        <v>35</v>
      </c>
      <c r="B64" s="163" t="s">
        <v>36</v>
      </c>
      <c r="C64" s="164"/>
      <c r="D64" s="164"/>
      <c r="E64" s="164"/>
      <c r="F64" s="164"/>
      <c r="G64" s="165"/>
      <c r="H64" s="37">
        <f>2000+48000+4145+[1]Основное!H37*[1]Основное!C26</f>
        <v>57007.509623376478</v>
      </c>
      <c r="I64" s="10"/>
      <c r="L64" s="84"/>
      <c r="M64" s="84"/>
      <c r="N64" s="84"/>
      <c r="O64" s="84"/>
      <c r="P64" s="84"/>
      <c r="Q64" s="84"/>
      <c r="R64" s="84"/>
    </row>
    <row r="65" spans="1:23" ht="15">
      <c r="A65" s="35" t="s">
        <v>37</v>
      </c>
      <c r="B65" s="24" t="s">
        <v>38</v>
      </c>
      <c r="C65" s="25"/>
      <c r="D65" s="25"/>
      <c r="E65" s="25"/>
      <c r="F65" s="25"/>
      <c r="G65" s="25"/>
      <c r="H65" s="37">
        <f>[1]Основное!$C$26*[1]Основное!H36</f>
        <v>3312.3384292300188</v>
      </c>
      <c r="I65" s="10"/>
      <c r="L65" s="84"/>
      <c r="M65" s="84"/>
      <c r="N65" s="84"/>
      <c r="O65" s="84"/>
      <c r="P65" s="84"/>
      <c r="Q65" s="84"/>
      <c r="R65" s="84"/>
    </row>
    <row r="66" spans="1:23" ht="15">
      <c r="A66" s="35" t="s">
        <v>39</v>
      </c>
      <c r="B66" s="24" t="s">
        <v>40</v>
      </c>
      <c r="C66" s="25"/>
      <c r="D66" s="25"/>
      <c r="E66" s="25"/>
      <c r="F66" s="25"/>
      <c r="G66" s="25"/>
      <c r="H66" s="37">
        <f>[1]Основное!$C$26*[1]Основное!H38</f>
        <v>36552.456512644618</v>
      </c>
      <c r="I66" s="10"/>
      <c r="L66" s="84"/>
      <c r="M66" s="84"/>
      <c r="N66" s="84"/>
      <c r="O66" s="84"/>
      <c r="P66" s="84"/>
      <c r="Q66" s="84"/>
      <c r="R66" s="84"/>
    </row>
    <row r="67" spans="1:23" ht="15">
      <c r="A67" s="35" t="s">
        <v>41</v>
      </c>
      <c r="B67" s="24" t="s">
        <v>70</v>
      </c>
      <c r="C67" s="25"/>
      <c r="D67" s="25"/>
      <c r="E67" s="25"/>
      <c r="F67" s="25"/>
      <c r="G67" s="25"/>
      <c r="H67" s="37">
        <f>[1]Основное!$C$26*[1]Основное!H39</f>
        <v>4536.5085511879961</v>
      </c>
      <c r="I67" s="10"/>
      <c r="L67" s="84"/>
      <c r="M67" s="84"/>
      <c r="N67" s="84"/>
      <c r="O67" s="84"/>
      <c r="P67" s="84"/>
      <c r="Q67" s="84"/>
      <c r="R67" s="84"/>
    </row>
    <row r="68" spans="1:23" ht="15">
      <c r="A68" s="35" t="s">
        <v>42</v>
      </c>
      <c r="B68" s="24" t="s">
        <v>76</v>
      </c>
      <c r="C68" s="25"/>
      <c r="D68" s="25"/>
      <c r="E68" s="25"/>
      <c r="F68" s="25"/>
      <c r="G68" s="25"/>
      <c r="H68" s="37">
        <f>[1]Основное!$C$26*[1]Основное!H40</f>
        <v>28427.316816611441</v>
      </c>
      <c r="I68" s="10"/>
    </row>
    <row r="69" spans="1:23" ht="15">
      <c r="A69" s="35" t="s">
        <v>43</v>
      </c>
      <c r="B69" s="24" t="s">
        <v>45</v>
      </c>
      <c r="C69" s="25"/>
      <c r="D69" s="25"/>
      <c r="E69" s="25"/>
      <c r="F69" s="25"/>
      <c r="G69" s="25"/>
      <c r="H69" s="37">
        <f>[1]Основное!$C$26*[1]Основное!H41</f>
        <v>136384.12232707848</v>
      </c>
      <c r="I69" s="10"/>
    </row>
    <row r="70" spans="1:23" ht="15">
      <c r="A70" s="35" t="s">
        <v>44</v>
      </c>
      <c r="B70" s="24" t="s">
        <v>47</v>
      </c>
      <c r="C70" s="25"/>
      <c r="D70" s="25"/>
      <c r="E70" s="25"/>
      <c r="F70" s="25"/>
      <c r="G70" s="25"/>
      <c r="H70" s="37">
        <f>[1]Основное!$C$26*[1]Основное!H42+4100*2</f>
        <v>8792.3687608050004</v>
      </c>
      <c r="I70" s="10"/>
      <c r="L70" s="28"/>
      <c r="M70" s="28"/>
      <c r="N70" s="28"/>
      <c r="O70" s="28"/>
      <c r="P70" s="28"/>
    </row>
    <row r="71" spans="1:23" ht="15">
      <c r="A71" s="35" t="s">
        <v>46</v>
      </c>
      <c r="B71" s="24" t="s">
        <v>80</v>
      </c>
      <c r="C71" s="25"/>
      <c r="D71" s="25"/>
      <c r="E71" s="25"/>
      <c r="F71" s="25"/>
      <c r="G71" s="25"/>
      <c r="H71" s="37">
        <f>1764+1998.6*11</f>
        <v>23748.6</v>
      </c>
      <c r="I71" s="10"/>
      <c r="L71" s="28"/>
      <c r="M71" s="28"/>
      <c r="N71" s="28"/>
      <c r="O71" s="28"/>
      <c r="P71" s="28"/>
    </row>
    <row r="72" spans="1:23" ht="15">
      <c r="A72" s="35" t="s">
        <v>48</v>
      </c>
      <c r="B72" s="24" t="s">
        <v>109</v>
      </c>
      <c r="C72" s="25"/>
      <c r="D72" s="25"/>
      <c r="E72" s="25"/>
      <c r="F72" s="25"/>
      <c r="G72" s="25"/>
      <c r="H72" s="37">
        <f>[1]Основное!$C$26*[1]Основное!H43</f>
        <v>17522.913098707832</v>
      </c>
      <c r="I72" s="10"/>
      <c r="L72" s="28"/>
      <c r="M72" s="28"/>
      <c r="N72" s="28"/>
      <c r="O72" s="28"/>
      <c r="P72" s="28"/>
    </row>
    <row r="73" spans="1:23" ht="15">
      <c r="A73" s="35" t="s">
        <v>49</v>
      </c>
      <c r="B73" s="24" t="s">
        <v>50</v>
      </c>
      <c r="C73" s="25"/>
      <c r="D73" s="25"/>
      <c r="E73" s="25"/>
      <c r="F73" s="25"/>
      <c r="G73" s="25"/>
      <c r="H73" s="37">
        <f>[1]Основное!$C$26*[1]Основное!H44</f>
        <v>10618.649915222306</v>
      </c>
      <c r="I73" s="10"/>
      <c r="L73" s="28"/>
      <c r="M73" s="28"/>
      <c r="N73" s="28"/>
      <c r="O73" s="28"/>
      <c r="P73" s="28"/>
    </row>
    <row r="74" spans="1:23" ht="15">
      <c r="A74" s="35" t="s">
        <v>51</v>
      </c>
      <c r="B74" s="24" t="s">
        <v>52</v>
      </c>
      <c r="C74" s="25"/>
      <c r="D74" s="25"/>
      <c r="E74" s="25"/>
      <c r="F74" s="25"/>
      <c r="G74" s="25"/>
      <c r="H74" s="37">
        <f>[1]Основное!$C$26*[1]Основное!H45</f>
        <v>323901.43202131079</v>
      </c>
      <c r="I74" s="10"/>
      <c r="L74" s="27"/>
      <c r="M74" s="27"/>
      <c r="N74" s="27"/>
      <c r="O74" s="27"/>
      <c r="P74" s="27"/>
    </row>
    <row r="75" spans="1:23" ht="15">
      <c r="A75" s="35" t="s">
        <v>53</v>
      </c>
      <c r="B75" s="24" t="s">
        <v>54</v>
      </c>
      <c r="C75" s="25"/>
      <c r="D75" s="25"/>
      <c r="E75" s="25"/>
      <c r="F75" s="25"/>
      <c r="G75" s="25"/>
      <c r="H75" s="37">
        <f>[1]Основное!$C$26*[1]Основное!H46+14496+604</f>
        <v>101759.24867846534</v>
      </c>
      <c r="I75" s="10"/>
    </row>
    <row r="76" spans="1:23" ht="15">
      <c r="A76" s="35" t="s">
        <v>55</v>
      </c>
      <c r="B76" s="24" t="s">
        <v>56</v>
      </c>
      <c r="C76" s="25"/>
      <c r="D76" s="25"/>
      <c r="E76" s="25"/>
      <c r="F76" s="25"/>
      <c r="G76" s="25"/>
      <c r="H76" s="37">
        <f>[1]Основное!$C$26*[1]Основное!H47</f>
        <v>8651.340475253779</v>
      </c>
      <c r="I76" s="10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</row>
    <row r="77" spans="1:23" ht="15">
      <c r="A77" s="35" t="s">
        <v>57</v>
      </c>
      <c r="B77" s="24" t="s">
        <v>71</v>
      </c>
      <c r="C77" s="25"/>
      <c r="D77" s="25"/>
      <c r="E77" s="25"/>
      <c r="F77" s="25"/>
      <c r="G77" s="25"/>
      <c r="H77" s="37">
        <f>[1]Основное!$C$26*[1]Основное!H48</f>
        <v>17682.207510029257</v>
      </c>
      <c r="I77" s="10"/>
    </row>
    <row r="78" spans="1:23" ht="14.25">
      <c r="A78" s="93" t="s">
        <v>81</v>
      </c>
      <c r="B78" s="54" t="s">
        <v>110</v>
      </c>
      <c r="C78" s="55"/>
      <c r="D78" s="55"/>
      <c r="E78" s="55"/>
      <c r="F78" s="55"/>
      <c r="G78" s="55"/>
      <c r="H78" s="56">
        <v>7232</v>
      </c>
      <c r="I78" s="70"/>
      <c r="J78" s="70"/>
    </row>
    <row r="79" spans="1:23" s="19" customFormat="1" ht="26.45" customHeight="1">
      <c r="A79" s="102" t="s">
        <v>111</v>
      </c>
      <c r="B79" s="102"/>
      <c r="C79" s="102"/>
      <c r="D79" s="102"/>
      <c r="E79" s="102"/>
      <c r="F79" s="102"/>
      <c r="G79" s="102"/>
      <c r="H79" s="102"/>
      <c r="I79" s="71"/>
      <c r="J79" s="71"/>
    </row>
    <row r="80" spans="1:23" s="19" customFormat="1">
      <c r="A80" s="38"/>
      <c r="B80" s="103"/>
      <c r="C80" s="103"/>
      <c r="D80" s="103"/>
      <c r="E80" s="103"/>
      <c r="F80" s="103"/>
      <c r="G80" s="103"/>
      <c r="H80" s="103"/>
      <c r="I80" s="39"/>
      <c r="J80" s="39"/>
    </row>
    <row r="81" spans="1:16" s="19" customFormat="1" ht="12.75" customHeight="1">
      <c r="A81" s="104" t="s">
        <v>58</v>
      </c>
      <c r="B81" s="104"/>
      <c r="C81" s="104"/>
      <c r="D81" s="104"/>
      <c r="E81" s="104"/>
      <c r="F81" s="104"/>
      <c r="G81" s="104"/>
      <c r="I81" s="38"/>
      <c r="J81" s="38"/>
    </row>
    <row r="82" spans="1:16" s="19" customFormat="1" ht="15">
      <c r="A82" s="34"/>
      <c r="B82" s="34"/>
      <c r="C82" s="34"/>
      <c r="D82" s="34"/>
      <c r="F82" s="40" t="s">
        <v>59</v>
      </c>
      <c r="H82" s="39"/>
      <c r="I82" s="39"/>
      <c r="J82" s="39"/>
    </row>
    <row r="83" spans="1:16" s="19" customFormat="1" ht="28.5">
      <c r="A83" s="94" t="s">
        <v>112</v>
      </c>
      <c r="B83" s="41" t="s">
        <v>60</v>
      </c>
      <c r="C83" s="41" t="s">
        <v>74</v>
      </c>
      <c r="D83" s="42" t="s">
        <v>61</v>
      </c>
      <c r="E83" s="82" t="s">
        <v>73</v>
      </c>
      <c r="F83" s="43" t="s">
        <v>62</v>
      </c>
      <c r="G83" s="44"/>
      <c r="H83" s="45"/>
      <c r="I83" s="46"/>
      <c r="J83" s="39"/>
      <c r="K83" s="39"/>
      <c r="L83" s="39"/>
    </row>
    <row r="84" spans="1:16" s="19" customFormat="1" ht="15">
      <c r="A84" s="47">
        <v>1012.2</v>
      </c>
      <c r="B84" s="47">
        <v>4320</v>
      </c>
      <c r="C84" s="47">
        <v>4320</v>
      </c>
      <c r="D84" s="48">
        <v>6000</v>
      </c>
      <c r="E84" s="48">
        <v>6000</v>
      </c>
      <c r="F84" s="48">
        <f>SUM(A84:E84)</f>
        <v>21652.2</v>
      </c>
      <c r="G84" s="49"/>
      <c r="H84" s="50"/>
      <c r="I84" s="39"/>
      <c r="J84" s="39"/>
    </row>
    <row r="85" spans="1:16" s="19" customFormat="1" ht="15">
      <c r="A85" s="51"/>
      <c r="B85" s="51"/>
      <c r="C85" s="52"/>
      <c r="D85" s="52"/>
      <c r="E85" s="52"/>
      <c r="F85" s="52"/>
      <c r="G85" s="46"/>
      <c r="H85" s="39"/>
      <c r="I85" s="39"/>
      <c r="J85" s="39"/>
    </row>
    <row r="86" spans="1:16" s="19" customFormat="1" ht="94.7" customHeight="1">
      <c r="A86" s="133" t="s">
        <v>77</v>
      </c>
      <c r="B86" s="133"/>
      <c r="C86" s="133"/>
      <c r="D86" s="133"/>
      <c r="E86" s="133"/>
      <c r="F86" s="133"/>
      <c r="G86" s="133"/>
      <c r="H86" s="133"/>
      <c r="I86" s="72"/>
      <c r="J86" s="72"/>
      <c r="K86" s="72"/>
      <c r="L86" s="72"/>
      <c r="M86" s="72"/>
    </row>
    <row r="87" spans="1:16" ht="61.5" customHeight="1">
      <c r="A87" s="131" t="s">
        <v>63</v>
      </c>
      <c r="B87" s="131"/>
      <c r="C87" s="131"/>
      <c r="D87" s="131"/>
      <c r="E87" s="131"/>
      <c r="F87" s="131"/>
      <c r="G87" s="131"/>
      <c r="H87" s="131"/>
      <c r="I87" s="73"/>
      <c r="J87" s="73"/>
      <c r="K87" s="73"/>
      <c r="L87" s="73"/>
      <c r="M87" s="73"/>
      <c r="N87" s="73"/>
      <c r="O87" s="73"/>
      <c r="P87" s="73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1:16" ht="15">
      <c r="A89" s="120" t="s">
        <v>64</v>
      </c>
      <c r="B89" s="120"/>
      <c r="C89" s="120"/>
      <c r="D89" s="120"/>
      <c r="E89" s="120"/>
      <c r="F89" s="120"/>
      <c r="G89" s="120"/>
      <c r="H89" s="120"/>
      <c r="I89" s="74"/>
      <c r="J89" s="74"/>
      <c r="K89" s="75"/>
      <c r="L89" s="75"/>
      <c r="M89" s="75"/>
      <c r="N89" s="75"/>
      <c r="O89" s="75"/>
      <c r="P89" s="75"/>
    </row>
    <row r="90" spans="1:16" ht="15">
      <c r="A90" s="120" t="s">
        <v>65</v>
      </c>
      <c r="B90" s="120"/>
      <c r="C90" s="120"/>
      <c r="D90" s="120"/>
      <c r="E90" s="120"/>
      <c r="F90" s="120"/>
      <c r="G90" s="120"/>
      <c r="H90" s="120"/>
      <c r="I90" s="74"/>
      <c r="J90" s="74"/>
      <c r="K90" s="75"/>
      <c r="L90" s="75"/>
      <c r="M90" s="75"/>
      <c r="N90" s="75"/>
      <c r="O90" s="75"/>
      <c r="P90" s="75"/>
    </row>
    <row r="91" spans="1:16" ht="14.25">
      <c r="A91" s="118" t="s">
        <v>66</v>
      </c>
      <c r="B91" s="118"/>
      <c r="C91" s="118"/>
      <c r="D91" s="118"/>
      <c r="E91" s="118"/>
      <c r="F91" s="118"/>
      <c r="G91" s="118"/>
      <c r="H91" s="118"/>
      <c r="I91" s="76"/>
      <c r="J91" s="76"/>
      <c r="K91" s="76"/>
      <c r="L91" s="76"/>
      <c r="M91" s="76"/>
      <c r="N91" s="76"/>
      <c r="O91" s="76"/>
      <c r="P91" s="76"/>
    </row>
    <row r="92" spans="1:16" ht="15">
      <c r="A92" s="119" t="s">
        <v>67</v>
      </c>
      <c r="B92" s="119"/>
      <c r="C92" s="119"/>
      <c r="D92" s="119"/>
      <c r="E92" s="119"/>
      <c r="F92" s="119"/>
      <c r="G92" s="119"/>
      <c r="H92" s="119"/>
      <c r="I92" s="77"/>
      <c r="J92" s="77"/>
      <c r="K92" s="78"/>
      <c r="L92" s="78"/>
      <c r="M92" s="78"/>
      <c r="N92" s="78"/>
      <c r="O92" s="78"/>
      <c r="P92" s="78"/>
    </row>
    <row r="93" spans="1:16" ht="15">
      <c r="A93" s="132" t="s">
        <v>68</v>
      </c>
      <c r="B93" s="132"/>
      <c r="C93" s="132"/>
      <c r="D93" s="132"/>
      <c r="E93" s="132"/>
      <c r="F93" s="132"/>
      <c r="G93" s="132"/>
      <c r="H93" s="132"/>
      <c r="I93" s="79"/>
      <c r="J93" s="79"/>
    </row>
  </sheetData>
  <mergeCells count="50"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A93:H93"/>
    <mergeCell ref="A86:H86"/>
    <mergeCell ref="A89:H89"/>
    <mergeCell ref="C34:D34"/>
    <mergeCell ref="C48:G48"/>
    <mergeCell ref="C49:G49"/>
    <mergeCell ref="B64:G64"/>
    <mergeCell ref="C47:G47"/>
    <mergeCell ref="A91:H91"/>
    <mergeCell ref="A92:H92"/>
    <mergeCell ref="A90:H90"/>
    <mergeCell ref="A33:J33"/>
    <mergeCell ref="A36:B40"/>
    <mergeCell ref="C39:G39"/>
    <mergeCell ref="A42:H42"/>
    <mergeCell ref="A44:H44"/>
    <mergeCell ref="B63:G63"/>
    <mergeCell ref="A87:H87"/>
    <mergeCell ref="A46:B46"/>
    <mergeCell ref="C46:G46"/>
    <mergeCell ref="A47:B49"/>
    <mergeCell ref="A52:H52"/>
    <mergeCell ref="A54:H54"/>
    <mergeCell ref="A56:G56"/>
    <mergeCell ref="B57:G57"/>
    <mergeCell ref="B59:G59"/>
    <mergeCell ref="L76:W76"/>
    <mergeCell ref="A79:H79"/>
    <mergeCell ref="B80:H80"/>
    <mergeCell ref="A81:G81"/>
  </mergeCells>
  <phoneticPr fontId="0" type="noConversion"/>
  <hyperlinks>
    <hyperlink ref="B57" r:id="rId1" display="blgorod@rambler.ru,"/>
    <hyperlink ref="A91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2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2021-03-31T05:50:31Z</dcterms:modified>
</cp:coreProperties>
</file>