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20" yWindow="120" windowWidth="9720" windowHeight="7320"/>
  </bookViews>
  <sheets>
    <sheet name="Лист1" sheetId="3" r:id="rId1"/>
  </sheets>
  <externalReferences>
    <externalReference r:id="rId2"/>
  </externalReferences>
  <definedNames>
    <definedName name="_xlnm.Print_Area" localSheetId="0">Лист1!$A$1:$H$96</definedName>
  </definedNames>
  <calcPr calcId="124519"/>
</workbook>
</file>

<file path=xl/calcChain.xml><?xml version="1.0" encoding="utf-8"?>
<calcChain xmlns="http://schemas.openxmlformats.org/spreadsheetml/2006/main">
  <c r="G87" i="3"/>
  <c r="H81"/>
  <c r="H80"/>
  <c r="H79"/>
  <c r="H78"/>
  <c r="H77"/>
  <c r="H76"/>
  <c r="H75"/>
  <c r="H74"/>
  <c r="H73"/>
  <c r="H72"/>
  <c r="H71"/>
  <c r="H70"/>
  <c r="H69"/>
  <c r="H68"/>
  <c r="H67"/>
  <c r="H66"/>
  <c r="H65"/>
  <c r="K62"/>
  <c r="H62"/>
  <c r="H60"/>
  <c r="H52"/>
  <c r="H51"/>
  <c r="H44"/>
  <c r="H41"/>
  <c r="H39"/>
  <c r="H38"/>
  <c r="H37"/>
  <c r="H36"/>
  <c r="H42"/>
  <c r="G24"/>
  <c r="H24"/>
  <c r="F24"/>
</calcChain>
</file>

<file path=xl/comments1.xml><?xml version="1.0" encoding="utf-8"?>
<comments xmlns="http://schemas.openxmlformats.org/spreadsheetml/2006/main">
  <authors>
    <author>1379</author>
  </authors>
  <commentList>
    <comment ref="H67" authorId="0">
      <text>
        <r>
          <rPr>
            <b/>
            <sz val="9"/>
            <color indexed="81"/>
            <rFont val="Tahoma"/>
            <family val="2"/>
            <charset val="204"/>
          </rPr>
          <t>13849 батяев тамб дверь</t>
        </r>
      </text>
    </comment>
  </commentList>
</comments>
</file>

<file path=xl/sharedStrings.xml><?xml version="1.0" encoding="utf-8"?>
<sst xmlns="http://schemas.openxmlformats.org/spreadsheetml/2006/main" count="122" uniqueCount="119">
  <si>
    <t>Отчет ООО "Аргумент"</t>
  </si>
  <si>
    <t xml:space="preserve">за период: 2020 г. </t>
  </si>
  <si>
    <t>Принят в управление - ноябрь 2008 г.</t>
  </si>
  <si>
    <t>в т.ч:</t>
  </si>
  <si>
    <t xml:space="preserve"> - содержание </t>
  </si>
  <si>
    <t xml:space="preserve"> - текущий ремонт </t>
  </si>
  <si>
    <t xml:space="preserve"> - содержание лифтов </t>
  </si>
  <si>
    <t>2,99 руб/м²</t>
  </si>
  <si>
    <t>Движение денежных средств по статье содержание и текущий ремонт за 2020г.</t>
  </si>
  <si>
    <t>Таблица №1</t>
  </si>
  <si>
    <t>Начислено по статье содержание и текущий ремонт, руб.</t>
  </si>
  <si>
    <t>Собрано по статье содержание и текущий ремонт, руб.</t>
  </si>
  <si>
    <t>Дополнительные доходы ( реклама в лифте,размещение оборудования сотовой связи и т.д.),руб.</t>
  </si>
  <si>
    <t xml:space="preserve">Задолженность(-) / переплата населения, руб. </t>
  </si>
  <si>
    <t>Израсходовано по статье содержание и текущий ремонт, руб.</t>
  </si>
  <si>
    <t>Остаток денежных средств на лицевом счете дома по статье содержание и текущий ремонт на конец периода, руб.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</si>
  <si>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</si>
  <si>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</si>
  <si>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Состав работ по текущему ремонту</t>
  </si>
  <si>
    <t>Таблица №2</t>
  </si>
  <si>
    <t>Адрес</t>
  </si>
  <si>
    <t>Перечень выполненных работ</t>
  </si>
  <si>
    <t>Сумма,руб.</t>
  </si>
  <si>
    <t>Таблица №3</t>
  </si>
  <si>
    <t>Промывка системы отопления и водоотведение</t>
  </si>
  <si>
    <t>Фактические расходы</t>
  </si>
  <si>
    <t>Таблица №4</t>
  </si>
  <si>
    <t xml:space="preserve">по содержанию и текущему ремонту общего имущества дома - Всего: </t>
  </si>
  <si>
    <t>№ п/п</t>
  </si>
  <si>
    <t>Вид</t>
  </si>
  <si>
    <t>Сумма, руб</t>
  </si>
  <si>
    <t>1</t>
  </si>
  <si>
    <t>Материалы, в т.ч.:</t>
  </si>
  <si>
    <t>ремонт электрооборудования</t>
  </si>
  <si>
    <t>ремонт сантехнического оборудования</t>
  </si>
  <si>
    <t>2</t>
  </si>
  <si>
    <t>Договора оказания услуг по содержанию и выполнению работ по текущему ремонту общего имущества в МКД</t>
  </si>
  <si>
    <t>3</t>
  </si>
  <si>
    <t>Транспортные услуги по доставке материалов</t>
  </si>
  <si>
    <t>4</t>
  </si>
  <si>
    <t>Услуги АДС</t>
  </si>
  <si>
    <t>5</t>
  </si>
  <si>
    <t>6</t>
  </si>
  <si>
    <t>7</t>
  </si>
  <si>
    <t>8</t>
  </si>
  <si>
    <t>Техническое обслуживание и ремонт лифтов ООО "Гранит"</t>
  </si>
  <si>
    <t>9</t>
  </si>
  <si>
    <t>Тех. освидетельствование , страхование лифтов</t>
  </si>
  <si>
    <t>10</t>
  </si>
  <si>
    <t>11</t>
  </si>
  <si>
    <t>Охрана труда</t>
  </si>
  <si>
    <t>12</t>
  </si>
  <si>
    <t>Заработная плата</t>
  </si>
  <si>
    <t>13</t>
  </si>
  <si>
    <t>Начисления на з/пл (30,2%)</t>
  </si>
  <si>
    <t>14</t>
  </si>
  <si>
    <t>Налоги</t>
  </si>
  <si>
    <t>15</t>
  </si>
  <si>
    <t>Денежные средства за аренду общего имущества</t>
  </si>
  <si>
    <t>Таблица №5</t>
  </si>
  <si>
    <t>ООО "Лифтборт"</t>
  </si>
  <si>
    <t xml:space="preserve">Ростелеком </t>
  </si>
  <si>
    <t>Итого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</si>
  <si>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</si>
  <si>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>Управляющая организация ООО "Аргумент"</t>
  </si>
  <si>
    <t>по вопросам обращаться по телефону ЖЭУ 4-05-76, 4-24-93</t>
  </si>
  <si>
    <t xml:space="preserve">эл. почта:blgorod@rambler.ru </t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</si>
  <si>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</si>
  <si>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</si>
  <si>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</si>
  <si>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t>Дератизация,дезинфекция мест общего пользования</t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</si>
  <si>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</si>
  <si>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</si>
  <si>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 xml:space="preserve">ремонт общестроительный </t>
  </si>
  <si>
    <t>Нэт Бай Нэт Холдинг</t>
  </si>
  <si>
    <t>ИП Шишкин</t>
  </si>
  <si>
    <t>Замена электрооборудования (эл.лампы)</t>
  </si>
  <si>
    <t>Аренда помещений под ЖЭУ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</si>
  <si>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</si>
  <si>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Работы по ремонту инженерного оборудования и других видов по содержанию общего имущества многоквартирного дома</t>
  </si>
  <si>
    <t>Сервисно-техническое обслуживание общедомовых приборов учёта</t>
  </si>
  <si>
    <t>16</t>
  </si>
  <si>
    <t>Рентабельность 3%</t>
  </si>
  <si>
    <t xml:space="preserve"> об исполнении договора управления жилым домом №27 по ул.Садовая</t>
  </si>
  <si>
    <t xml:space="preserve">Адрес дома - Садовая 27 </t>
  </si>
  <si>
    <r>
      <t xml:space="preserve">Тариф на содержание и текущий ремонт общего имущества, утвержденный  общим собранием собственников: </t>
    </r>
    <r>
      <rPr>
        <b/>
        <sz val="11"/>
        <rFont val="Arial"/>
        <family val="2"/>
        <charset val="204"/>
      </rPr>
      <t xml:space="preserve">16,03 руб/м², </t>
    </r>
  </si>
  <si>
    <t>Общая площадь дома - 7063,80кв. м</t>
  </si>
  <si>
    <t>Общая площадь квартир - 5513,40 кв.м.</t>
  </si>
  <si>
    <t>Количество этажей - 9</t>
  </si>
  <si>
    <t>Количество подъездов - 3</t>
  </si>
  <si>
    <t>Количество квартир - 105</t>
  </si>
  <si>
    <t>11,32 руб/м²</t>
  </si>
  <si>
    <t>Площадь подъезда - 820,7 кв. м</t>
  </si>
  <si>
    <t>1,72 руб/м²</t>
  </si>
  <si>
    <t>Площадь подвала - 725,5 кв. м</t>
  </si>
  <si>
    <t>Площадь кровли - 903,9 кв. м</t>
  </si>
  <si>
    <t>Площадь газона - 240 кв. м</t>
  </si>
  <si>
    <t>В таблице №1 приведено движение денежных средств по статье содержание и текущий ремонт  по лицевому счету дома №27 по ул.Садовая за 2020г.</t>
  </si>
  <si>
    <t xml:space="preserve">Остаток средств на счёте МКД по статье содержание и текущий ремонт на конец 2020г.  с учётом перерасхода/экономии за прошлые периоды составляет 16133 руб. </t>
  </si>
  <si>
    <r>
      <t xml:space="preserve">Задолженность населения за жку на 31.12.2020г. составляет 63685 руб. </t>
    </r>
    <r>
      <rPr>
        <sz val="8"/>
        <color indexed="8"/>
        <rFont val="Arial"/>
        <family val="2"/>
        <charset val="204"/>
      </rPr>
      <t>(содержание и текущий ремонт, ХВС, ГВС, водоотведение, отопление, вывоз и утилизация ТКО)</t>
    </r>
  </si>
  <si>
    <t>В 2020 году были произведены следующие виды работ по текущему ремонту  и  по программе</t>
  </si>
  <si>
    <t xml:space="preserve">энергосбержения (Таблица №2). </t>
  </si>
  <si>
    <t>Перечень  выполненных работ</t>
  </si>
  <si>
    <t>ул.Садовая д.27</t>
  </si>
  <si>
    <t>Оценка соответствия лифтов, отработавших назначенный срок службы 3 шт.</t>
  </si>
  <si>
    <t>Ремонт кровли ООО "Теплострой+"</t>
  </si>
  <si>
    <t>Ремонт межпанельных швов кв.№103</t>
  </si>
  <si>
    <t>Работы общестроительные ( уст-ка урны, мус. контейнера)</t>
  </si>
  <si>
    <t>Ремонт тамб. Двери и перегородки под.№3</t>
  </si>
  <si>
    <t>Смена вентилей и клапанов, сгонов у трубопроводов</t>
  </si>
  <si>
    <t>Перечень  выполненных работ по программе энергосбержения</t>
  </si>
  <si>
    <t>Смена вентилей и клапанов, сгонов у трубопроводов (материалы)</t>
  </si>
  <si>
    <t>В ходе плановых осмотров, а также на основании обращений собственников помещений жилого дома №27 по ул.Садовая в 2020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</si>
  <si>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Работы общестроительные (смена замков, дверных приборов, уст-ка таблички, ремонт мус. Контейнера, ремонт тамб. двери)</t>
  </si>
  <si>
    <t>Нормативная численность обслуживающего персонала  - 2,1 чел</t>
  </si>
  <si>
    <t>Услуги ЕИРКЦ   3,2%</t>
  </si>
  <si>
    <t>Доходы полученные от размещения рекламы и предоставления места под аренду в многоквартирном доме №27 по ул.Садовая представлены в таблице №5</t>
  </si>
  <si>
    <t>ООО "Империал"</t>
  </si>
  <si>
    <t>Аренда ООО "Гранит"</t>
  </si>
</sst>
</file>

<file path=xl/styles.xml><?xml version="1.0" encoding="utf-8"?>
<styleSheet xmlns="http://schemas.openxmlformats.org/spreadsheetml/2006/main">
  <fonts count="35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color indexed="8"/>
      <name val="Arial"/>
      <family val="2"/>
      <charset val="204"/>
    </font>
    <font>
      <sz val="10"/>
      <color indexed="8"/>
      <name val="Arial Cyr"/>
      <charset val="204"/>
    </font>
    <font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indexed="8"/>
      <name val="Arial Cyr"/>
      <charset val="204"/>
    </font>
    <font>
      <sz val="11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2"/>
      <color indexed="8"/>
      <name val="Arial Cyr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12"/>
      <name val="Arial"/>
      <family val="2"/>
      <charset val="204"/>
    </font>
    <font>
      <b/>
      <sz val="8"/>
      <color indexed="8"/>
      <name val="Arial"/>
      <family val="2"/>
      <charset val="204"/>
    </font>
    <font>
      <u/>
      <sz val="11"/>
      <color indexed="12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name val="Arial Cyr"/>
      <charset val="204"/>
    </font>
    <font>
      <b/>
      <sz val="8"/>
      <color indexed="8"/>
      <name val="Arial Cyr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159">
    <xf numFmtId="0" fontId="0" fillId="0" borderId="0" xfId="0"/>
    <xf numFmtId="0" fontId="3" fillId="2" borderId="0" xfId="2" applyFont="1" applyFill="1" applyAlignment="1"/>
    <xf numFmtId="0" fontId="6" fillId="2" borderId="0" xfId="2" applyFont="1" applyFill="1" applyAlignment="1"/>
    <xf numFmtId="0" fontId="7" fillId="3" borderId="0" xfId="2" applyFont="1" applyFill="1" applyAlignment="1">
      <alignment wrapText="1"/>
    </xf>
    <xf numFmtId="0" fontId="10" fillId="3" borderId="0" xfId="0" applyFont="1" applyFill="1"/>
    <xf numFmtId="0" fontId="7" fillId="3" borderId="0" xfId="2" applyFont="1" applyFill="1" applyAlignment="1"/>
    <xf numFmtId="0" fontId="11" fillId="2" borderId="0" xfId="2" applyFont="1" applyFill="1" applyAlignment="1"/>
    <xf numFmtId="0" fontId="12" fillId="2" borderId="0" xfId="2" applyFont="1" applyFill="1" applyAlignment="1"/>
    <xf numFmtId="0" fontId="14" fillId="2" borderId="0" xfId="2" applyFont="1" applyFill="1">
      <alignment horizontal="left"/>
    </xf>
    <xf numFmtId="0" fontId="14" fillId="2" borderId="0" xfId="2" applyFont="1" applyFill="1" applyAlignment="1">
      <alignment horizontal="center"/>
    </xf>
    <xf numFmtId="0" fontId="15" fillId="2" borderId="0" xfId="2" applyFont="1" applyFill="1">
      <alignment horizontal="left"/>
    </xf>
    <xf numFmtId="0" fontId="16" fillId="2" borderId="0" xfId="2" applyFont="1" applyFill="1">
      <alignment horizontal="left"/>
    </xf>
    <xf numFmtId="2" fontId="6" fillId="2" borderId="1" xfId="2" applyNumberFormat="1" applyFont="1" applyFill="1" applyBorder="1" applyAlignment="1">
      <alignment vertical="center"/>
    </xf>
    <xf numFmtId="2" fontId="6" fillId="2" borderId="2" xfId="2" applyNumberFormat="1" applyFont="1" applyFill="1" applyBorder="1" applyAlignment="1">
      <alignment vertical="center"/>
    </xf>
    <xf numFmtId="2" fontId="6" fillId="2" borderId="1" xfId="2" applyNumberFormat="1" applyFont="1" applyFill="1" applyBorder="1" applyAlignment="1">
      <alignment horizontal="center" vertical="center"/>
    </xf>
    <xf numFmtId="2" fontId="9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7" fillId="3" borderId="0" xfId="2" applyFont="1" applyFill="1">
      <alignment horizontal="left"/>
    </xf>
    <xf numFmtId="0" fontId="4" fillId="2" borderId="0" xfId="0" applyFont="1" applyFill="1" applyBorder="1"/>
    <xf numFmtId="0" fontId="20" fillId="2" borderId="0" xfId="2" applyFont="1" applyFill="1" applyBorder="1">
      <alignment horizontal="left"/>
    </xf>
    <xf numFmtId="0" fontId="19" fillId="2" borderId="0" xfId="2" applyFont="1" applyFill="1" applyBorder="1">
      <alignment horizontal="left"/>
    </xf>
    <xf numFmtId="0" fontId="16" fillId="2" borderId="0" xfId="2" applyFont="1" applyFill="1" applyBorder="1">
      <alignment horizontal="left"/>
    </xf>
    <xf numFmtId="0" fontId="14" fillId="2" borderId="3" xfId="2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6" fillId="2" borderId="2" xfId="2" applyFont="1" applyFill="1" applyBorder="1" applyAlignment="1"/>
    <xf numFmtId="1" fontId="6" fillId="2" borderId="3" xfId="2" applyNumberFormat="1" applyFont="1" applyFill="1" applyBorder="1" applyAlignment="1">
      <alignment horizontal="right"/>
    </xf>
    <xf numFmtId="0" fontId="17" fillId="2" borderId="0" xfId="2" applyFont="1" applyFill="1">
      <alignment horizontal="left"/>
    </xf>
    <xf numFmtId="0" fontId="17" fillId="2" borderId="0" xfId="2" applyFont="1" applyFill="1" applyAlignment="1"/>
    <xf numFmtId="0" fontId="15" fillId="2" borderId="0" xfId="2" applyFont="1" applyFill="1" applyAlignment="1">
      <alignment horizontal="center"/>
    </xf>
    <xf numFmtId="0" fontId="23" fillId="2" borderId="0" xfId="2" applyFont="1" applyFill="1" applyAlignment="1">
      <alignment wrapText="1"/>
    </xf>
    <xf numFmtId="1" fontId="14" fillId="2" borderId="3" xfId="2" applyNumberFormat="1" applyFont="1" applyFill="1" applyBorder="1" applyAlignment="1">
      <alignment horizontal="center"/>
    </xf>
    <xf numFmtId="0" fontId="6" fillId="2" borderId="3" xfId="2" applyFont="1" applyFill="1" applyBorder="1" applyAlignment="1">
      <alignment horizontal="center"/>
    </xf>
    <xf numFmtId="1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>
      <alignment horizontal="left"/>
    </xf>
    <xf numFmtId="0" fontId="6" fillId="2" borderId="4" xfId="2" applyFont="1" applyFill="1" applyBorder="1" applyAlignment="1">
      <alignment horizontal="center"/>
    </xf>
    <xf numFmtId="1" fontId="21" fillId="2" borderId="3" xfId="2" applyNumberFormat="1" applyFont="1" applyFill="1" applyBorder="1" applyAlignment="1"/>
    <xf numFmtId="1" fontId="6" fillId="2" borderId="3" xfId="2" applyNumberFormat="1" applyFont="1" applyFill="1" applyBorder="1" applyAlignment="1"/>
    <xf numFmtId="0" fontId="24" fillId="2" borderId="0" xfId="2" applyFont="1" applyFill="1" applyBorder="1">
      <alignment horizontal="left"/>
    </xf>
    <xf numFmtId="0" fontId="24" fillId="2" borderId="0" xfId="2" applyFont="1" applyFill="1" applyBorder="1" applyAlignment="1"/>
    <xf numFmtId="0" fontId="16" fillId="2" borderId="0" xfId="2" applyFont="1" applyFill="1" applyBorder="1" applyAlignment="1"/>
    <xf numFmtId="0" fontId="6" fillId="2" borderId="3" xfId="0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 vertical="center" wrapText="1"/>
    </xf>
    <xf numFmtId="0" fontId="15" fillId="2" borderId="0" xfId="2" applyFont="1" applyFill="1" applyBorder="1" applyAlignment="1">
      <alignment vertical="center" wrapText="1"/>
    </xf>
    <xf numFmtId="0" fontId="15" fillId="2" borderId="0" xfId="2" applyFont="1" applyFill="1" applyBorder="1" applyAlignment="1"/>
    <xf numFmtId="2" fontId="9" fillId="2" borderId="3" xfId="0" applyNumberFormat="1" applyFont="1" applyFill="1" applyBorder="1" applyAlignment="1">
      <alignment horizontal="center" vertical="center" wrapText="1"/>
    </xf>
    <xf numFmtId="2" fontId="6" fillId="2" borderId="3" xfId="2" applyNumberFormat="1" applyFont="1" applyFill="1" applyBorder="1" applyAlignment="1">
      <alignment horizontal="center"/>
    </xf>
    <xf numFmtId="0" fontId="15" fillId="2" borderId="0" xfId="2" applyFont="1" applyFill="1" applyBorder="1" applyAlignment="1">
      <alignment horizontal="center"/>
    </xf>
    <xf numFmtId="0" fontId="24" fillId="2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center" vertical="center" wrapText="1"/>
    </xf>
    <xf numFmtId="2" fontId="15" fillId="2" borderId="0" xfId="2" applyNumberFormat="1" applyFont="1" applyFill="1" applyBorder="1" applyAlignment="1">
      <alignment horizontal="center"/>
    </xf>
    <xf numFmtId="0" fontId="26" fillId="2" borderId="0" xfId="2" applyFont="1" applyFill="1" applyAlignment="1">
      <alignment horizontal="center" wrapText="1"/>
    </xf>
    <xf numFmtId="0" fontId="7" fillId="3" borderId="1" xfId="2" applyFont="1" applyFill="1" applyBorder="1" applyAlignment="1"/>
    <xf numFmtId="0" fontId="7" fillId="3" borderId="2" xfId="2" applyFont="1" applyFill="1" applyBorder="1" applyAlignment="1"/>
    <xf numFmtId="1" fontId="7" fillId="3" borderId="3" xfId="2" applyNumberFormat="1" applyFont="1" applyFill="1" applyBorder="1" applyAlignment="1">
      <alignment horizontal="right"/>
    </xf>
    <xf numFmtId="0" fontId="6" fillId="2" borderId="0" xfId="2" applyFont="1" applyFill="1" applyAlignment="1">
      <alignment horizontal="left" wrapText="1"/>
    </xf>
    <xf numFmtId="0" fontId="3" fillId="2" borderId="0" xfId="2" applyFont="1" applyFill="1" applyAlignment="1">
      <alignment vertical="center"/>
    </xf>
    <xf numFmtId="0" fontId="4" fillId="2" borderId="0" xfId="0" applyFont="1" applyFill="1"/>
    <xf numFmtId="0" fontId="6" fillId="2" borderId="0" xfId="2" applyFont="1" applyFill="1" applyAlignment="1">
      <alignment wrapText="1"/>
    </xf>
    <xf numFmtId="0" fontId="9" fillId="2" borderId="0" xfId="0" applyFont="1" applyFill="1"/>
    <xf numFmtId="0" fontId="14" fillId="2" borderId="0" xfId="2" applyFont="1" applyFill="1" applyAlignment="1"/>
    <xf numFmtId="0" fontId="4" fillId="2" borderId="0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0" fontId="14" fillId="2" borderId="0" xfId="2" applyFont="1" applyFill="1" applyAlignment="1">
      <alignment wrapText="1"/>
    </xf>
    <xf numFmtId="0" fontId="16" fillId="2" borderId="0" xfId="2" applyFont="1" applyFill="1" applyAlignment="1">
      <alignment horizontal="left"/>
    </xf>
    <xf numFmtId="1" fontId="14" fillId="2" borderId="0" xfId="2" applyNumberFormat="1" applyFont="1" applyFill="1" applyBorder="1" applyAlignment="1"/>
    <xf numFmtId="1" fontId="6" fillId="2" borderId="0" xfId="2" applyNumberFormat="1" applyFont="1" applyFill="1" applyBorder="1" applyAlignment="1"/>
    <xf numFmtId="1" fontId="24" fillId="2" borderId="0" xfId="2" applyNumberFormat="1" applyFont="1" applyFill="1" applyBorder="1" applyAlignment="1"/>
    <xf numFmtId="0" fontId="6" fillId="2" borderId="0" xfId="2" applyFont="1" applyFill="1" applyBorder="1" applyAlignment="1">
      <alignment wrapText="1"/>
    </xf>
    <xf numFmtId="2" fontId="13" fillId="2" borderId="0" xfId="0" applyNumberFormat="1" applyFont="1" applyFill="1" applyBorder="1" applyAlignment="1">
      <alignment vertical="center" wrapText="1"/>
    </xf>
    <xf numFmtId="0" fontId="21" fillId="2" borderId="0" xfId="2" applyFont="1" applyFill="1" applyAlignment="1">
      <alignment wrapText="1"/>
    </xf>
    <xf numFmtId="0" fontId="21" fillId="2" borderId="0" xfId="2" applyFont="1" applyFill="1" applyAlignment="1"/>
    <xf numFmtId="0" fontId="26" fillId="2" borderId="0" xfId="2" applyFont="1" applyFill="1" applyAlignment="1"/>
    <xf numFmtId="2" fontId="28" fillId="2" borderId="0" xfId="1" applyNumberFormat="1" applyFont="1" applyFill="1" applyAlignment="1" applyProtection="1"/>
    <xf numFmtId="0" fontId="29" fillId="2" borderId="0" xfId="0" applyFont="1" applyFill="1" applyAlignment="1"/>
    <xf numFmtId="0" fontId="32" fillId="2" borderId="0" xfId="0" applyFont="1" applyFill="1" applyAlignment="1"/>
    <xf numFmtId="0" fontId="30" fillId="2" borderId="0" xfId="0" applyFont="1" applyFill="1" applyAlignment="1"/>
    <xf numFmtId="0" fontId="6" fillId="2" borderId="3" xfId="2" applyFont="1" applyFill="1" applyBorder="1" applyAlignment="1">
      <alignment horizontal="right"/>
    </xf>
    <xf numFmtId="0" fontId="21" fillId="2" borderId="3" xfId="2" applyFont="1" applyFill="1" applyBorder="1" applyAlignment="1">
      <alignment horizontal="right"/>
    </xf>
    <xf numFmtId="0" fontId="6" fillId="2" borderId="3" xfId="0" applyFont="1" applyFill="1" applyBorder="1" applyAlignment="1">
      <alignment horizontal="center" wrapText="1"/>
    </xf>
    <xf numFmtId="2" fontId="6" fillId="2" borderId="5" xfId="2" applyNumberFormat="1" applyFont="1" applyFill="1" applyBorder="1" applyAlignment="1">
      <alignment vertical="center"/>
    </xf>
    <xf numFmtId="0" fontId="22" fillId="2" borderId="0" xfId="2" applyFont="1" applyFill="1" applyAlignment="1"/>
    <xf numFmtId="0" fontId="6" fillId="2" borderId="2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7" fillId="3" borderId="0" xfId="2" applyFont="1" applyFill="1" applyAlignment="1">
      <alignment horizontal="left" wrapText="1"/>
    </xf>
    <xf numFmtId="0" fontId="6" fillId="2" borderId="5" xfId="2" applyFont="1" applyFill="1" applyBorder="1" applyAlignment="1"/>
    <xf numFmtId="0" fontId="7" fillId="3" borderId="4" xfId="2" applyFont="1" applyFill="1" applyBorder="1" applyAlignment="1">
      <alignment horizontal="center"/>
    </xf>
    <xf numFmtId="0" fontId="20" fillId="2" borderId="0" xfId="2" applyFont="1" applyFill="1" applyBorder="1" applyAlignment="1"/>
    <xf numFmtId="0" fontId="9" fillId="2" borderId="3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/>
    </xf>
    <xf numFmtId="0" fontId="22" fillId="2" borderId="0" xfId="2" applyFont="1" applyFill="1">
      <alignment horizontal="left"/>
    </xf>
    <xf numFmtId="0" fontId="6" fillId="2" borderId="0" xfId="2" applyFont="1" applyFill="1" applyBorder="1" applyAlignment="1">
      <alignment horizontal="left" wrapText="1"/>
    </xf>
    <xf numFmtId="0" fontId="25" fillId="3" borderId="0" xfId="2" applyFont="1" applyFill="1" applyBorder="1" applyAlignment="1">
      <alignment horizontal="center"/>
    </xf>
    <xf numFmtId="2" fontId="13" fillId="2" borderId="0" xfId="0" applyNumberFormat="1" applyFont="1" applyFill="1" applyBorder="1" applyAlignment="1">
      <alignment horizontal="left" vertical="center" wrapText="1"/>
    </xf>
    <xf numFmtId="0" fontId="29" fillId="2" borderId="0" xfId="0" applyFont="1" applyFill="1" applyAlignment="1">
      <alignment horizontal="center"/>
    </xf>
    <xf numFmtId="0" fontId="6" fillId="2" borderId="0" xfId="2" applyFont="1" applyFill="1" applyBorder="1" applyAlignment="1">
      <alignment horizontal="left" vertical="center"/>
    </xf>
    <xf numFmtId="0" fontId="23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center"/>
    </xf>
    <xf numFmtId="0" fontId="15" fillId="2" borderId="12" xfId="2" applyFont="1" applyFill="1" applyBorder="1" applyAlignment="1">
      <alignment horizontal="left"/>
    </xf>
    <xf numFmtId="0" fontId="15" fillId="2" borderId="11" xfId="2" applyFont="1" applyFill="1" applyBorder="1" applyAlignment="1">
      <alignment horizontal="left"/>
    </xf>
    <xf numFmtId="0" fontId="6" fillId="2" borderId="1" xfId="2" applyFont="1" applyFill="1" applyBorder="1" applyAlignment="1">
      <alignment horizontal="center"/>
    </xf>
    <xf numFmtId="0" fontId="6" fillId="2" borderId="2" xfId="2" applyFont="1" applyFill="1" applyBorder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6" fillId="2" borderId="1" xfId="2" applyFont="1" applyFill="1" applyBorder="1" applyAlignment="1">
      <alignment horizontal="left" wrapText="1"/>
    </xf>
    <xf numFmtId="0" fontId="6" fillId="2" borderId="2" xfId="2" applyFont="1" applyFill="1" applyBorder="1" applyAlignment="1">
      <alignment horizontal="left" wrapText="1"/>
    </xf>
    <xf numFmtId="0" fontId="6" fillId="2" borderId="5" xfId="2" applyFont="1" applyFill="1" applyBorder="1" applyAlignment="1">
      <alignment horizontal="left" wrapText="1"/>
    </xf>
    <xf numFmtId="0" fontId="21" fillId="2" borderId="2" xfId="2" applyFont="1" applyFill="1" applyBorder="1" applyAlignment="1">
      <alignment horizontal="center" vertical="center"/>
    </xf>
    <xf numFmtId="0" fontId="21" fillId="2" borderId="5" xfId="2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wrapText="1"/>
    </xf>
    <xf numFmtId="0" fontId="14" fillId="2" borderId="0" xfId="2" applyFont="1" applyFill="1" applyAlignment="1">
      <alignment horizont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5" xfId="2" applyFont="1" applyFill="1" applyBorder="1" applyAlignment="1">
      <alignment horizontal="center" vertical="center"/>
    </xf>
    <xf numFmtId="0" fontId="21" fillId="2" borderId="6" xfId="2" applyFont="1" applyFill="1" applyBorder="1" applyAlignment="1">
      <alignment horizontal="center" vertical="center" wrapText="1"/>
    </xf>
    <xf numFmtId="0" fontId="21" fillId="2" borderId="7" xfId="2" applyFont="1" applyFill="1" applyBorder="1" applyAlignment="1">
      <alignment horizontal="center" vertical="center" wrapText="1"/>
    </xf>
    <xf numFmtId="0" fontId="21" fillId="2" borderId="8" xfId="2" applyFont="1" applyFill="1" applyBorder="1" applyAlignment="1">
      <alignment horizontal="center" vertical="center" wrapText="1"/>
    </xf>
    <xf numFmtId="0" fontId="21" fillId="2" borderId="9" xfId="2" applyFont="1" applyFill="1" applyBorder="1" applyAlignment="1">
      <alignment horizontal="center" vertical="center" wrapText="1"/>
    </xf>
    <xf numFmtId="0" fontId="21" fillId="2" borderId="10" xfId="2" applyFont="1" applyFill="1" applyBorder="1" applyAlignment="1">
      <alignment horizontal="center" vertical="center" wrapText="1"/>
    </xf>
    <xf numFmtId="0" fontId="21" fillId="2" borderId="11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/>
    </xf>
    <xf numFmtId="0" fontId="6" fillId="2" borderId="2" xfId="2" applyFont="1" applyFill="1" applyBorder="1" applyAlignment="1">
      <alignment horizontal="left"/>
    </xf>
    <xf numFmtId="0" fontId="6" fillId="2" borderId="5" xfId="2" applyFont="1" applyFill="1" applyBorder="1" applyAlignment="1">
      <alignment horizontal="left"/>
    </xf>
    <xf numFmtId="2" fontId="28" fillId="2" borderId="0" xfId="1" applyNumberFormat="1" applyFont="1" applyFill="1" applyAlignment="1" applyProtection="1">
      <alignment horizontal="center"/>
    </xf>
    <xf numFmtId="0" fontId="21" fillId="2" borderId="0" xfId="2" applyFont="1" applyFill="1" applyAlignment="1">
      <alignment horizontal="center"/>
    </xf>
    <xf numFmtId="0" fontId="21" fillId="2" borderId="0" xfId="2" applyFont="1" applyFill="1" applyAlignment="1">
      <alignment horizontal="center" wrapText="1"/>
    </xf>
    <xf numFmtId="0" fontId="14" fillId="2" borderId="0" xfId="2" applyFont="1" applyFill="1" applyBorder="1" applyAlignment="1">
      <alignment horizontal="center"/>
    </xf>
    <xf numFmtId="0" fontId="24" fillId="2" borderId="1" xfId="2" applyNumberFormat="1" applyFont="1" applyFill="1" applyBorder="1" applyAlignment="1">
      <alignment horizontal="left" wrapText="1"/>
    </xf>
    <xf numFmtId="0" fontId="24" fillId="2" borderId="2" xfId="2" applyNumberFormat="1" applyFont="1" applyFill="1" applyBorder="1" applyAlignment="1">
      <alignment horizontal="left" wrapText="1"/>
    </xf>
    <xf numFmtId="0" fontId="34" fillId="0" borderId="1" xfId="0" applyFont="1" applyBorder="1" applyAlignment="1">
      <alignment horizontal="left" vertical="top" wrapText="1"/>
    </xf>
    <xf numFmtId="0" fontId="34" fillId="0" borderId="2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16" fillId="2" borderId="0" xfId="2" applyFont="1" applyFill="1" applyBorder="1" applyAlignment="1">
      <alignment horizontal="right"/>
    </xf>
    <xf numFmtId="0" fontId="3" fillId="2" borderId="0" xfId="2" applyFont="1" applyFill="1" applyAlignment="1">
      <alignment horizontal="center" vertical="center"/>
    </xf>
    <xf numFmtId="0" fontId="3" fillId="2" borderId="0" xfId="2" applyFont="1" applyFill="1" applyAlignment="1">
      <alignment horizontal="center"/>
    </xf>
    <xf numFmtId="0" fontId="7" fillId="3" borderId="0" xfId="2" applyFont="1" applyFill="1" applyAlignment="1">
      <alignment horizontal="justify" wrapText="1"/>
    </xf>
    <xf numFmtId="0" fontId="17" fillId="2" borderId="13" xfId="2" applyFont="1" applyFill="1" applyBorder="1" applyAlignment="1">
      <alignment horizontal="center" vertical="center" wrapText="1"/>
    </xf>
    <xf numFmtId="0" fontId="17" fillId="2" borderId="14" xfId="2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center" vertical="center" wrapText="1"/>
    </xf>
    <xf numFmtId="0" fontId="15" fillId="2" borderId="0" xfId="2" applyFont="1" applyFill="1">
      <alignment horizontal="left"/>
    </xf>
    <xf numFmtId="0" fontId="1" fillId="0" borderId="6" xfId="2" applyFont="1" applyFill="1" applyBorder="1" applyAlignment="1">
      <alignment horizontal="center" vertical="center" wrapText="1"/>
    </xf>
    <xf numFmtId="0" fontId="1" fillId="0" borderId="15" xfId="2" applyFont="1" applyFill="1" applyBorder="1" applyAlignment="1">
      <alignment horizontal="center" vertical="center" wrapText="1"/>
    </xf>
    <xf numFmtId="0" fontId="1" fillId="0" borderId="7" xfId="2" applyFont="1" applyFill="1" applyBorder="1" applyAlignment="1">
      <alignment horizontal="center" vertical="center" wrapText="1"/>
    </xf>
    <xf numFmtId="0" fontId="1" fillId="0" borderId="8" xfId="2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0" fontId="1" fillId="0" borderId="9" xfId="2" applyFont="1" applyFill="1" applyBorder="1" applyAlignment="1">
      <alignment horizontal="center" vertical="center" wrapText="1"/>
    </xf>
    <xf numFmtId="0" fontId="1" fillId="0" borderId="10" xfId="2" applyFont="1" applyFill="1" applyBorder="1" applyAlignment="1">
      <alignment horizontal="center" vertical="center" wrapText="1"/>
    </xf>
    <xf numFmtId="0" fontId="1" fillId="0" borderId="12" xfId="2" applyFont="1" applyFill="1" applyBorder="1" applyAlignment="1">
      <alignment horizontal="center" vertical="center" wrapText="1"/>
    </xf>
    <xf numFmtId="0" fontId="1" fillId="0" borderId="11" xfId="2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0" fontId="14" fillId="2" borderId="2" xfId="2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9" fillId="2" borderId="0" xfId="2" applyFont="1" applyFill="1" applyBorder="1">
      <alignment horizontal="left"/>
    </xf>
    <xf numFmtId="2" fontId="5" fillId="2" borderId="15" xfId="2" applyNumberFormat="1" applyFont="1" applyFill="1" applyBorder="1" applyAlignment="1">
      <alignment horizontal="left" vertical="top" wrapText="1"/>
    </xf>
    <xf numFmtId="0" fontId="14" fillId="2" borderId="0" xfId="2" applyFont="1" applyFill="1" applyAlignment="1">
      <alignment horizontal="left" wrapText="1"/>
    </xf>
    <xf numFmtId="0" fontId="7" fillId="3" borderId="0" xfId="2" applyFont="1" applyFill="1" applyAlignment="1">
      <alignment horizontal="left"/>
    </xf>
    <xf numFmtId="0" fontId="7" fillId="3" borderId="0" xfId="2" applyFont="1" applyFill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0;&#1088;&#1075;&#1091;&#1084;&#1077;&#1085;&#1090;%20&#1079;&#1072;%202020&#1075;%20&#1089;&#1086;%20&#1089;&#1074;&#1086;&#1076;&#1085;&#1086;&#1081;%20&#1090;&#1072;&#1073;&#1083;&#1080;&#1094;&#1077;&#108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сновное"/>
      <sheetName val="с ОПУ"/>
      <sheetName val="Промывка"/>
      <sheetName val="Набережная 1"/>
      <sheetName val="Набережная 2"/>
      <sheetName val="Набережная 3"/>
      <sheetName val="Набережная 5"/>
      <sheetName val="Набережная 7"/>
      <sheetName val="Набережная 9"/>
      <sheetName val="Набережная 10"/>
      <sheetName val="Набережная 11"/>
      <sheetName val="Набережная 12"/>
      <sheetName val="Набережная 13"/>
      <sheetName val="Набережная 17"/>
      <sheetName val="Садовая 2"/>
      <sheetName val="Садовая 4"/>
      <sheetName val="Садовая 6"/>
      <sheetName val="Садовая 8"/>
      <sheetName val="Садовая 12"/>
      <sheetName val="Садовая 16"/>
      <sheetName val="Садовая 18"/>
      <sheetName val="Садовая 19а"/>
      <sheetName val="Садовая 19б"/>
      <sheetName val="Садовая 19в"/>
      <sheetName val="Садовая 20"/>
      <sheetName val="Садовая 21"/>
      <sheetName val="Садовая 22"/>
      <sheetName val="Садовая 23"/>
      <sheetName val="Садовая 24"/>
      <sheetName val="Садовая 25"/>
      <sheetName val="Садовая 27"/>
      <sheetName val="Садовая 29"/>
      <sheetName val="Садовая 31"/>
      <sheetName val="Успенка 23"/>
    </sheetNames>
    <sheetDataSet>
      <sheetData sheetId="0">
        <row r="29">
          <cell r="C29">
            <v>5513.4</v>
          </cell>
        </row>
        <row r="35">
          <cell r="H35">
            <v>3.8628568420586018</v>
          </cell>
        </row>
        <row r="36">
          <cell r="H36">
            <v>0.78233742630435743</v>
          </cell>
        </row>
        <row r="37">
          <cell r="H37">
            <v>0.67609287497968296</v>
          </cell>
        </row>
        <row r="38">
          <cell r="H38">
            <v>8.6332829099989663</v>
          </cell>
        </row>
        <row r="39">
          <cell r="H39">
            <v>1.0714727677054243</v>
          </cell>
        </row>
        <row r="40">
          <cell r="H40">
            <v>6.7142154553984374</v>
          </cell>
        </row>
        <row r="41">
          <cell r="H41">
            <v>32.212409912156282</v>
          </cell>
        </row>
        <row r="42">
          <cell r="H42">
            <v>0.13991090030586462</v>
          </cell>
        </row>
        <row r="43">
          <cell r="H43">
            <v>4.1387168092557296</v>
          </cell>
        </row>
        <row r="44">
          <cell r="H44">
            <v>2.5080067822155239</v>
          </cell>
        </row>
        <row r="45">
          <cell r="H45">
            <v>76.501908883372494</v>
          </cell>
        </row>
        <row r="46">
          <cell r="H46">
            <v>20.467948860026301</v>
          </cell>
        </row>
        <row r="47">
          <cell r="H47">
            <v>2.0433502149917993</v>
          </cell>
        </row>
        <row r="48">
          <cell r="H48">
            <v>4.1763403741300591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96"/>
  <sheetViews>
    <sheetView tabSelected="1" view="pageBreakPreview" zoomScaleSheetLayoutView="100" workbookViewId="0">
      <selection activeCell="A3" sqref="A3:H3"/>
    </sheetView>
  </sheetViews>
  <sheetFormatPr defaultRowHeight="12.75"/>
  <cols>
    <col min="1" max="1" width="13.140625" style="59" customWidth="1"/>
    <col min="2" max="2" width="12.140625" style="59" customWidth="1"/>
    <col min="3" max="4" width="12.42578125" style="59" customWidth="1"/>
    <col min="5" max="5" width="17.42578125" style="59" customWidth="1"/>
    <col min="6" max="6" width="14.42578125" style="59" customWidth="1"/>
    <col min="7" max="7" width="18.42578125" style="59" customWidth="1"/>
    <col min="8" max="8" width="14.140625" style="59" bestFit="1" customWidth="1"/>
    <col min="9" max="9" width="9.140625" style="59"/>
    <col min="10" max="10" width="7" style="59" customWidth="1"/>
    <col min="11" max="16384" width="9.140625" style="59"/>
  </cols>
  <sheetData>
    <row r="1" spans="1:17" ht="18">
      <c r="A1" s="134" t="s">
        <v>0</v>
      </c>
      <c r="B1" s="134"/>
      <c r="C1" s="134"/>
      <c r="D1" s="134"/>
      <c r="E1" s="134"/>
      <c r="F1" s="134"/>
      <c r="G1" s="134"/>
      <c r="H1" s="134"/>
      <c r="I1" s="58"/>
      <c r="J1" s="58"/>
      <c r="K1" s="58"/>
      <c r="L1" s="58"/>
      <c r="M1" s="58"/>
      <c r="N1" s="58"/>
      <c r="O1" s="58"/>
      <c r="P1" s="58"/>
    </row>
    <row r="2" spans="1:17" ht="18">
      <c r="A2" s="134" t="s">
        <v>83</v>
      </c>
      <c r="B2" s="134"/>
      <c r="C2" s="134"/>
      <c r="D2" s="134"/>
      <c r="E2" s="134"/>
      <c r="F2" s="134"/>
      <c r="G2" s="134"/>
      <c r="H2" s="134"/>
      <c r="I2" s="58"/>
      <c r="J2" s="58"/>
      <c r="K2" s="58"/>
      <c r="L2" s="58"/>
      <c r="M2" s="58"/>
      <c r="N2" s="58"/>
      <c r="O2" s="58"/>
      <c r="P2" s="58"/>
    </row>
    <row r="3" spans="1:17" ht="18">
      <c r="A3" s="135" t="s">
        <v>1</v>
      </c>
      <c r="B3" s="135"/>
      <c r="C3" s="135"/>
      <c r="D3" s="135"/>
      <c r="E3" s="135"/>
      <c r="F3" s="135"/>
      <c r="G3" s="135"/>
      <c r="H3" s="135"/>
      <c r="I3" s="1"/>
      <c r="J3" s="1"/>
      <c r="K3" s="1"/>
      <c r="L3" s="1"/>
      <c r="M3" s="1"/>
      <c r="N3" s="1"/>
      <c r="O3" s="1"/>
      <c r="P3" s="1"/>
    </row>
    <row r="4" spans="1:17" ht="18">
      <c r="A4" s="1"/>
      <c r="B4" s="1"/>
      <c r="C4" s="1"/>
      <c r="D4" s="1"/>
      <c r="E4" s="1"/>
      <c r="F4" s="1"/>
      <c r="G4" s="1"/>
      <c r="H4" s="1"/>
      <c r="I4" s="1"/>
      <c r="J4" s="1"/>
    </row>
    <row r="5" spans="1:17" s="61" customFormat="1" ht="14.25" customHeight="1">
      <c r="A5" s="2" t="s">
        <v>84</v>
      </c>
      <c r="B5" s="2"/>
      <c r="C5" s="2"/>
      <c r="D5" s="2"/>
      <c r="E5" s="136" t="s">
        <v>85</v>
      </c>
      <c r="F5" s="136"/>
      <c r="G5" s="136"/>
      <c r="H5" s="136"/>
      <c r="I5" s="60"/>
      <c r="J5" s="60"/>
      <c r="K5" s="84"/>
      <c r="L5" s="84"/>
      <c r="M5" s="84"/>
      <c r="N5" s="84"/>
      <c r="O5" s="84"/>
      <c r="P5" s="84"/>
      <c r="Q5" s="84"/>
    </row>
    <row r="6" spans="1:17" s="61" customFormat="1" ht="14.25">
      <c r="A6" s="2" t="s">
        <v>2</v>
      </c>
      <c r="B6" s="2"/>
      <c r="C6" s="2"/>
      <c r="D6" s="2"/>
      <c r="E6" s="136"/>
      <c r="F6" s="136"/>
      <c r="G6" s="136"/>
      <c r="H6" s="136"/>
      <c r="I6" s="60"/>
      <c r="J6" s="60"/>
      <c r="K6" s="84"/>
      <c r="L6" s="84"/>
      <c r="M6" s="84"/>
      <c r="N6" s="84"/>
      <c r="O6" s="84"/>
      <c r="P6" s="84"/>
      <c r="Q6" s="84"/>
    </row>
    <row r="7" spans="1:17" s="61" customFormat="1" ht="29.25" customHeight="1">
      <c r="A7" s="2" t="s">
        <v>86</v>
      </c>
      <c r="B7" s="2"/>
      <c r="C7" s="2"/>
      <c r="D7" s="2"/>
      <c r="E7" s="136"/>
      <c r="F7" s="136"/>
      <c r="G7" s="136"/>
      <c r="H7" s="136"/>
      <c r="I7" s="60"/>
      <c r="J7" s="60"/>
      <c r="K7" s="84"/>
      <c r="L7" s="84"/>
      <c r="M7" s="84"/>
      <c r="N7" s="84"/>
      <c r="O7" s="84"/>
      <c r="P7" s="84"/>
      <c r="Q7" s="84"/>
    </row>
    <row r="8" spans="1:17" s="61" customFormat="1" ht="14.25">
      <c r="A8" s="2" t="s">
        <v>87</v>
      </c>
      <c r="B8" s="2"/>
      <c r="C8" s="2"/>
      <c r="D8" s="2"/>
      <c r="E8" s="3"/>
      <c r="F8" s="3"/>
      <c r="G8" s="3"/>
      <c r="H8" s="3"/>
      <c r="I8" s="57"/>
      <c r="J8" s="57"/>
      <c r="K8" s="84"/>
      <c r="L8" s="84"/>
      <c r="M8" s="84"/>
      <c r="N8" s="84"/>
      <c r="O8" s="84"/>
      <c r="P8" s="84"/>
      <c r="Q8" s="84"/>
    </row>
    <row r="9" spans="1:17" s="61" customFormat="1" ht="14.25">
      <c r="A9" s="2" t="s">
        <v>88</v>
      </c>
      <c r="B9" s="2"/>
      <c r="C9" s="2"/>
      <c r="D9" s="2"/>
      <c r="E9" s="87" t="s">
        <v>3</v>
      </c>
      <c r="F9" s="3"/>
      <c r="G9" s="3"/>
      <c r="H9" s="3"/>
      <c r="I9" s="60"/>
      <c r="J9" s="60"/>
      <c r="K9" s="84"/>
      <c r="L9" s="84"/>
      <c r="M9" s="84"/>
      <c r="N9" s="84"/>
      <c r="O9" s="84"/>
      <c r="P9" s="84"/>
      <c r="Q9" s="84"/>
    </row>
    <row r="10" spans="1:17" s="61" customFormat="1" ht="14.25">
      <c r="A10" s="2" t="s">
        <v>89</v>
      </c>
      <c r="B10" s="2"/>
      <c r="C10" s="2"/>
      <c r="D10" s="2"/>
      <c r="E10" s="4"/>
      <c r="F10" s="87"/>
      <c r="G10" s="87"/>
      <c r="H10" s="87"/>
      <c r="I10" s="57"/>
      <c r="J10" s="57"/>
      <c r="K10" s="84"/>
      <c r="L10" s="84"/>
      <c r="M10" s="84"/>
      <c r="N10" s="84"/>
      <c r="O10" s="84"/>
      <c r="P10" s="84"/>
      <c r="Q10" s="84"/>
    </row>
    <row r="11" spans="1:17" s="61" customFormat="1" ht="14.25">
      <c r="A11" s="2" t="s">
        <v>90</v>
      </c>
      <c r="B11" s="2"/>
      <c r="C11" s="2"/>
      <c r="D11" s="2"/>
      <c r="E11" s="5" t="s">
        <v>4</v>
      </c>
      <c r="F11" s="5"/>
      <c r="G11" s="5" t="s">
        <v>91</v>
      </c>
      <c r="H11" s="4"/>
      <c r="I11" s="2"/>
      <c r="J11" s="2"/>
      <c r="K11" s="84"/>
      <c r="L11" s="84"/>
      <c r="M11" s="84"/>
      <c r="N11" s="84"/>
      <c r="O11" s="84"/>
      <c r="P11" s="84"/>
      <c r="Q11" s="84"/>
    </row>
    <row r="12" spans="1:17" s="61" customFormat="1" ht="14.25">
      <c r="A12" s="2" t="s">
        <v>92</v>
      </c>
      <c r="B12" s="2"/>
      <c r="C12" s="2"/>
      <c r="D12" s="2"/>
      <c r="E12" s="5" t="s">
        <v>5</v>
      </c>
      <c r="F12" s="5"/>
      <c r="G12" s="5" t="s">
        <v>93</v>
      </c>
      <c r="H12" s="4"/>
      <c r="I12" s="2"/>
      <c r="J12" s="2"/>
      <c r="K12" s="84"/>
      <c r="L12" s="84"/>
      <c r="M12" s="84"/>
      <c r="N12" s="84"/>
      <c r="O12" s="84"/>
      <c r="P12" s="84"/>
      <c r="Q12" s="84"/>
    </row>
    <row r="13" spans="1:17" s="61" customFormat="1" ht="14.25">
      <c r="A13" s="2" t="s">
        <v>94</v>
      </c>
      <c r="B13" s="2"/>
      <c r="C13" s="2"/>
      <c r="D13" s="2"/>
      <c r="E13" s="5" t="s">
        <v>6</v>
      </c>
      <c r="F13" s="5"/>
      <c r="G13" s="5" t="s">
        <v>7</v>
      </c>
      <c r="H13" s="4"/>
      <c r="I13" s="2"/>
      <c r="J13" s="2"/>
      <c r="K13" s="84"/>
      <c r="L13" s="84"/>
      <c r="M13" s="84"/>
      <c r="N13" s="84"/>
      <c r="O13" s="84"/>
      <c r="P13" s="84"/>
      <c r="Q13" s="84"/>
    </row>
    <row r="14" spans="1:17" s="61" customFormat="1" ht="14.25">
      <c r="A14" s="2" t="s">
        <v>95</v>
      </c>
      <c r="B14" s="2"/>
      <c r="C14" s="2"/>
      <c r="D14" s="2"/>
      <c r="E14" s="5"/>
      <c r="F14" s="5"/>
      <c r="G14" s="5"/>
      <c r="H14" s="4"/>
      <c r="I14" s="2"/>
      <c r="J14" s="2"/>
      <c r="K14" s="84"/>
      <c r="L14" s="84"/>
      <c r="M14" s="84"/>
      <c r="N14" s="84"/>
      <c r="O14" s="84"/>
      <c r="P14" s="84"/>
      <c r="Q14" s="84"/>
    </row>
    <row r="15" spans="1:17" s="61" customFormat="1" ht="14.25">
      <c r="A15" s="2" t="s">
        <v>96</v>
      </c>
      <c r="B15" s="2"/>
      <c r="C15" s="2"/>
      <c r="D15" s="2"/>
      <c r="E15" s="5"/>
      <c r="F15" s="5"/>
      <c r="G15" s="5"/>
      <c r="H15" s="4"/>
      <c r="I15" s="2"/>
      <c r="J15" s="2"/>
      <c r="K15" s="84"/>
      <c r="L15" s="84"/>
      <c r="M15" s="84"/>
      <c r="N15" s="84"/>
      <c r="O15" s="84"/>
      <c r="P15" s="84"/>
      <c r="Q15" s="84"/>
    </row>
    <row r="16" spans="1:17" ht="18.75">
      <c r="A16" s="6"/>
      <c r="B16" s="6"/>
      <c r="C16" s="6"/>
      <c r="D16" s="6"/>
      <c r="E16" s="6"/>
      <c r="F16" s="7"/>
      <c r="G16" s="7"/>
      <c r="H16" s="7"/>
      <c r="I16" s="7"/>
      <c r="J16" s="7"/>
    </row>
    <row r="17" spans="1:15" ht="30.2" customHeight="1">
      <c r="A17" s="111" t="s">
        <v>97</v>
      </c>
      <c r="B17" s="111"/>
      <c r="C17" s="111"/>
      <c r="D17" s="111"/>
      <c r="E17" s="111"/>
      <c r="F17" s="111"/>
      <c r="G17" s="111"/>
      <c r="H17" s="111"/>
      <c r="I17" s="60"/>
      <c r="J17" s="60"/>
    </row>
    <row r="18" spans="1:15" ht="15.75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5" ht="15.75">
      <c r="A19" s="100" t="s">
        <v>8</v>
      </c>
      <c r="B19" s="100"/>
      <c r="C19" s="100"/>
      <c r="D19" s="100"/>
      <c r="E19" s="100"/>
      <c r="F19" s="100"/>
      <c r="G19" s="100"/>
      <c r="H19" s="100"/>
      <c r="I19" s="62"/>
      <c r="J19" s="62"/>
    </row>
    <row r="20" spans="1:15" ht="15">
      <c r="A20" s="10"/>
      <c r="B20" s="140"/>
      <c r="C20" s="140"/>
      <c r="D20" s="140"/>
      <c r="E20" s="140"/>
      <c r="F20" s="140"/>
      <c r="G20" s="10"/>
      <c r="H20" s="11" t="s">
        <v>9</v>
      </c>
      <c r="I20" s="11"/>
    </row>
    <row r="21" spans="1:15" s="61" customFormat="1" ht="15" customHeight="1">
      <c r="A21" s="141" t="s">
        <v>10</v>
      </c>
      <c r="B21" s="142"/>
      <c r="C21" s="143"/>
      <c r="D21" s="137" t="s">
        <v>11</v>
      </c>
      <c r="E21" s="137" t="s">
        <v>12</v>
      </c>
      <c r="F21" s="137" t="s">
        <v>13</v>
      </c>
      <c r="G21" s="152" t="s">
        <v>14</v>
      </c>
      <c r="H21" s="152" t="s">
        <v>15</v>
      </c>
      <c r="I21" s="63"/>
    </row>
    <row r="22" spans="1:15" s="61" customFormat="1" ht="15" customHeight="1">
      <c r="A22" s="144"/>
      <c r="B22" s="145"/>
      <c r="C22" s="146"/>
      <c r="D22" s="138"/>
      <c r="E22" s="138"/>
      <c r="F22" s="138"/>
      <c r="G22" s="153"/>
      <c r="H22" s="153"/>
      <c r="I22" s="63"/>
    </row>
    <row r="23" spans="1:15" s="61" customFormat="1" ht="90" customHeight="1">
      <c r="A23" s="147"/>
      <c r="B23" s="148"/>
      <c r="C23" s="149"/>
      <c r="D23" s="139"/>
      <c r="E23" s="139"/>
      <c r="F23" s="139"/>
      <c r="G23" s="153"/>
      <c r="H23" s="153"/>
      <c r="I23" s="63"/>
    </row>
    <row r="24" spans="1:15" s="64" customFormat="1" ht="14.25">
      <c r="A24" s="12"/>
      <c r="B24" s="13"/>
      <c r="C24" s="83">
        <v>1052949</v>
      </c>
      <c r="D24" s="14">
        <v>1043469</v>
      </c>
      <c r="E24" s="14">
        <v>36896.880000000005</v>
      </c>
      <c r="F24" s="15">
        <f>D24-C24</f>
        <v>-9480</v>
      </c>
      <c r="G24" s="16">
        <f>H60</f>
        <v>1135590.39717452</v>
      </c>
      <c r="H24" s="17">
        <f>D24+E24-G24</f>
        <v>-55224.517174520064</v>
      </c>
      <c r="J24" s="65"/>
    </row>
    <row r="25" spans="1:15" s="64" customFormat="1" ht="43.9" customHeight="1">
      <c r="A25" s="155" t="s">
        <v>98</v>
      </c>
      <c r="B25" s="155"/>
      <c r="C25" s="155"/>
      <c r="D25" s="155"/>
      <c r="E25" s="155"/>
      <c r="F25" s="155"/>
      <c r="G25" s="155"/>
      <c r="H25" s="155"/>
      <c r="J25" s="65"/>
    </row>
    <row r="26" spans="1:15" s="64" customFormat="1" ht="29.25" customHeight="1">
      <c r="A26" s="156" t="s">
        <v>99</v>
      </c>
      <c r="B26" s="156"/>
      <c r="C26" s="156"/>
      <c r="D26" s="156"/>
      <c r="E26" s="156"/>
      <c r="F26" s="156"/>
      <c r="G26" s="156"/>
      <c r="H26" s="156"/>
      <c r="J26" s="65"/>
    </row>
    <row r="27" spans="1:15" ht="15">
      <c r="A27" s="10"/>
      <c r="B27" s="10"/>
      <c r="C27" s="10"/>
      <c r="D27" s="10"/>
      <c r="E27" s="10"/>
      <c r="F27" s="10"/>
      <c r="G27" s="10"/>
      <c r="H27" s="10"/>
      <c r="I27" s="10"/>
      <c r="J27" s="10"/>
    </row>
    <row r="28" spans="1:15" ht="14.25">
      <c r="A28" s="157" t="s">
        <v>100</v>
      </c>
      <c r="B28" s="157"/>
      <c r="C28" s="157"/>
      <c r="D28" s="157"/>
      <c r="E28" s="157"/>
      <c r="F28" s="157"/>
      <c r="G28" s="157"/>
      <c r="H28" s="157"/>
      <c r="I28" s="2"/>
      <c r="J28" s="2"/>
    </row>
    <row r="29" spans="1:15" ht="14.25">
      <c r="A29" s="5" t="s">
        <v>101</v>
      </c>
      <c r="B29" s="5"/>
      <c r="C29" s="5"/>
      <c r="D29" s="5"/>
      <c r="E29" s="5"/>
      <c r="F29" s="5"/>
      <c r="G29" s="18"/>
      <c r="H29" s="18"/>
      <c r="I29" s="2"/>
      <c r="J29" s="2"/>
      <c r="K29" s="61"/>
      <c r="L29" s="61"/>
      <c r="M29" s="61"/>
      <c r="N29" s="61"/>
      <c r="O29" s="61"/>
    </row>
    <row r="30" spans="1:15" ht="15" customHeight="1">
      <c r="A30" s="158" t="s">
        <v>16</v>
      </c>
      <c r="B30" s="158"/>
      <c r="C30" s="158"/>
      <c r="D30" s="158"/>
      <c r="E30" s="158"/>
      <c r="F30" s="158"/>
      <c r="G30" s="158"/>
      <c r="H30" s="158"/>
      <c r="I30" s="60"/>
      <c r="J30" s="60"/>
    </row>
    <row r="31" spans="1:15" ht="14.25">
      <c r="A31" s="5" t="s">
        <v>17</v>
      </c>
      <c r="B31" s="5"/>
      <c r="C31" s="5"/>
      <c r="D31" s="5"/>
      <c r="E31" s="5"/>
      <c r="F31" s="5"/>
      <c r="G31" s="5"/>
      <c r="H31" s="5"/>
      <c r="I31" s="2"/>
      <c r="J31" s="2"/>
    </row>
    <row r="32" spans="1:15" ht="14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8" s="19" customFormat="1" ht="15.75">
      <c r="A33" s="127" t="s">
        <v>18</v>
      </c>
      <c r="B33" s="127"/>
      <c r="C33" s="127"/>
      <c r="D33" s="127"/>
      <c r="E33" s="127"/>
      <c r="F33" s="127"/>
      <c r="G33" s="127"/>
      <c r="H33" s="127"/>
      <c r="I33" s="127"/>
      <c r="J33" s="127"/>
    </row>
    <row r="34" spans="1:18" s="19" customFormat="1">
      <c r="A34" s="20"/>
      <c r="B34" s="21"/>
      <c r="C34" s="133"/>
      <c r="D34" s="133"/>
      <c r="E34" s="154"/>
      <c r="F34" s="154"/>
      <c r="G34" s="21"/>
      <c r="H34" s="22" t="s">
        <v>19</v>
      </c>
      <c r="I34" s="22"/>
    </row>
    <row r="35" spans="1:18" s="19" customFormat="1" ht="15.75">
      <c r="A35" s="150" t="s">
        <v>20</v>
      </c>
      <c r="B35" s="109"/>
      <c r="C35" s="113" t="s">
        <v>102</v>
      </c>
      <c r="D35" s="151"/>
      <c r="E35" s="151"/>
      <c r="F35" s="151"/>
      <c r="G35" s="114"/>
      <c r="H35" s="23" t="s">
        <v>22</v>
      </c>
    </row>
    <row r="36" spans="1:18" s="19" customFormat="1" ht="15" customHeight="1">
      <c r="A36" s="115" t="s">
        <v>103</v>
      </c>
      <c r="B36" s="116"/>
      <c r="C36" s="24" t="s">
        <v>104</v>
      </c>
      <c r="D36" s="25"/>
      <c r="E36" s="25"/>
      <c r="F36" s="25"/>
      <c r="G36" s="88"/>
      <c r="H36" s="80">
        <f>3*5000</f>
        <v>15000</v>
      </c>
      <c r="L36" s="84"/>
      <c r="M36" s="84"/>
      <c r="N36" s="84"/>
      <c r="O36" s="84"/>
      <c r="P36" s="84"/>
      <c r="Q36" s="84"/>
      <c r="R36" s="84"/>
    </row>
    <row r="37" spans="1:18" s="19" customFormat="1" ht="15" customHeight="1">
      <c r="A37" s="117"/>
      <c r="B37" s="118"/>
      <c r="C37" s="25" t="s">
        <v>105</v>
      </c>
      <c r="D37" s="25"/>
      <c r="E37" s="25"/>
      <c r="F37" s="25"/>
      <c r="G37" s="88"/>
      <c r="H37" s="80">
        <f>74400</f>
        <v>74400</v>
      </c>
      <c r="L37" s="84"/>
      <c r="M37" s="84"/>
      <c r="N37" s="84"/>
      <c r="O37" s="84"/>
      <c r="P37" s="84"/>
      <c r="Q37" s="84"/>
      <c r="R37" s="84"/>
    </row>
    <row r="38" spans="1:18" s="19" customFormat="1" ht="15" customHeight="1">
      <c r="A38" s="117"/>
      <c r="B38" s="118"/>
      <c r="C38" s="25" t="s">
        <v>106</v>
      </c>
      <c r="D38" s="25"/>
      <c r="E38" s="25"/>
      <c r="F38" s="25"/>
      <c r="G38" s="88"/>
      <c r="H38" s="80">
        <f>6720</f>
        <v>6720</v>
      </c>
      <c r="L38" s="84"/>
      <c r="M38" s="84"/>
      <c r="N38" s="84"/>
      <c r="O38" s="84"/>
      <c r="P38" s="84"/>
      <c r="Q38" s="84"/>
      <c r="R38" s="84"/>
    </row>
    <row r="39" spans="1:18" s="19" customFormat="1" ht="15" customHeight="1">
      <c r="A39" s="117"/>
      <c r="B39" s="118"/>
      <c r="C39" s="106" t="s">
        <v>107</v>
      </c>
      <c r="D39" s="107"/>
      <c r="E39" s="107"/>
      <c r="F39" s="107"/>
      <c r="G39" s="108"/>
      <c r="H39" s="80">
        <f>11000+1790</f>
        <v>12790</v>
      </c>
      <c r="L39" s="84"/>
      <c r="M39" s="84"/>
      <c r="N39" s="84"/>
      <c r="O39" s="84"/>
      <c r="P39" s="84"/>
      <c r="Q39" s="84"/>
      <c r="R39" s="84"/>
    </row>
    <row r="40" spans="1:18" s="19" customFormat="1" ht="15" customHeight="1">
      <c r="A40" s="117"/>
      <c r="B40" s="118"/>
      <c r="C40" s="106" t="s">
        <v>108</v>
      </c>
      <c r="D40" s="107"/>
      <c r="E40" s="107"/>
      <c r="F40" s="107"/>
      <c r="G40" s="108"/>
      <c r="H40" s="80">
        <v>34118</v>
      </c>
      <c r="L40" s="84"/>
      <c r="M40" s="84"/>
      <c r="N40" s="84"/>
      <c r="O40" s="84"/>
      <c r="P40" s="84"/>
      <c r="Q40" s="84"/>
      <c r="R40" s="84"/>
    </row>
    <row r="41" spans="1:18" s="19" customFormat="1" ht="15" customHeight="1">
      <c r="A41" s="117"/>
      <c r="B41" s="118"/>
      <c r="C41" s="107" t="s">
        <v>109</v>
      </c>
      <c r="D41" s="107"/>
      <c r="E41" s="107"/>
      <c r="F41" s="107"/>
      <c r="G41" s="108"/>
      <c r="H41" s="80">
        <f>6174+4397+912+229+683</f>
        <v>12395</v>
      </c>
      <c r="L41" s="84"/>
      <c r="M41" s="84"/>
      <c r="N41" s="84"/>
      <c r="O41" s="84"/>
      <c r="P41" s="84"/>
      <c r="Q41" s="84"/>
      <c r="R41" s="84"/>
    </row>
    <row r="42" spans="1:18" s="19" customFormat="1" ht="15" customHeight="1">
      <c r="A42" s="117"/>
      <c r="B42" s="118"/>
      <c r="C42" s="25"/>
      <c r="D42" s="85"/>
      <c r="E42" s="85"/>
      <c r="F42" s="85"/>
      <c r="G42" s="86"/>
      <c r="H42" s="81">
        <f>SUM(H36:H41)</f>
        <v>155423</v>
      </c>
      <c r="L42" s="84"/>
      <c r="M42" s="84"/>
      <c r="N42" s="84"/>
      <c r="O42" s="84"/>
      <c r="P42" s="84"/>
      <c r="Q42" s="84"/>
      <c r="R42" s="84"/>
    </row>
    <row r="43" spans="1:18" s="19" customFormat="1" ht="15" customHeight="1">
      <c r="A43" s="117"/>
      <c r="B43" s="118"/>
      <c r="C43" s="109" t="s">
        <v>110</v>
      </c>
      <c r="D43" s="109"/>
      <c r="E43" s="109"/>
      <c r="F43" s="109"/>
      <c r="G43" s="110"/>
      <c r="H43" s="81"/>
      <c r="L43" s="84"/>
      <c r="M43" s="84"/>
      <c r="N43" s="84"/>
      <c r="O43" s="84"/>
      <c r="P43" s="84"/>
      <c r="Q43" s="84"/>
      <c r="R43" s="84"/>
    </row>
    <row r="44" spans="1:18" s="19" customFormat="1" ht="15" customHeight="1">
      <c r="A44" s="119"/>
      <c r="B44" s="120"/>
      <c r="C44" s="107" t="s">
        <v>111</v>
      </c>
      <c r="D44" s="107"/>
      <c r="E44" s="107"/>
      <c r="F44" s="107"/>
      <c r="G44" s="108"/>
      <c r="H44" s="80">
        <f>2536+289+250</f>
        <v>3075</v>
      </c>
      <c r="L44" s="84"/>
      <c r="M44" s="84"/>
      <c r="N44" s="84"/>
      <c r="O44" s="84"/>
      <c r="P44" s="84"/>
      <c r="Q44" s="84"/>
      <c r="R44" s="84"/>
    </row>
    <row r="45" spans="1:18">
      <c r="A45" s="27"/>
      <c r="B45" s="27"/>
      <c r="C45" s="27"/>
      <c r="D45" s="27"/>
      <c r="E45" s="28"/>
      <c r="F45" s="28"/>
      <c r="G45" s="28"/>
      <c r="H45" s="28"/>
      <c r="I45" s="28"/>
      <c r="J45" s="28"/>
    </row>
    <row r="46" spans="1:18" ht="42.75" customHeight="1">
      <c r="A46" s="111" t="s">
        <v>112</v>
      </c>
      <c r="B46" s="111"/>
      <c r="C46" s="111"/>
      <c r="D46" s="111"/>
      <c r="E46" s="111"/>
      <c r="F46" s="111"/>
      <c r="G46" s="111"/>
      <c r="H46" s="111"/>
      <c r="I46" s="60"/>
      <c r="J46" s="60"/>
    </row>
    <row r="47" spans="1:18">
      <c r="A47" s="27"/>
      <c r="B47" s="27"/>
      <c r="C47" s="27"/>
      <c r="D47" s="27"/>
      <c r="E47" s="28"/>
      <c r="F47" s="28"/>
      <c r="G47" s="28"/>
      <c r="H47" s="28"/>
      <c r="I47" s="28"/>
      <c r="J47" s="28"/>
    </row>
    <row r="48" spans="1:18" ht="33" customHeight="1">
      <c r="A48" s="112" t="s">
        <v>79</v>
      </c>
      <c r="B48" s="112"/>
      <c r="C48" s="112"/>
      <c r="D48" s="112"/>
      <c r="E48" s="112"/>
      <c r="F48" s="112"/>
      <c r="G48" s="112"/>
      <c r="H48" s="112"/>
      <c r="I48" s="66"/>
      <c r="J48" s="66"/>
    </row>
    <row r="49" spans="1:15" ht="15">
      <c r="A49" s="29"/>
      <c r="B49" s="29"/>
      <c r="C49" s="29"/>
      <c r="D49" s="29"/>
      <c r="E49" s="29"/>
      <c r="F49" s="29"/>
      <c r="G49" s="29"/>
      <c r="H49" s="67" t="s">
        <v>23</v>
      </c>
      <c r="J49" s="29"/>
    </row>
    <row r="50" spans="1:15" ht="15.75">
      <c r="A50" s="113" t="s">
        <v>20</v>
      </c>
      <c r="B50" s="114"/>
      <c r="C50" s="113" t="s">
        <v>21</v>
      </c>
      <c r="D50" s="151"/>
      <c r="E50" s="151"/>
      <c r="F50" s="151"/>
      <c r="G50" s="114"/>
      <c r="H50" s="23" t="s">
        <v>22</v>
      </c>
      <c r="I50" s="29"/>
      <c r="J50" s="29"/>
    </row>
    <row r="51" spans="1:15" ht="15" customHeight="1">
      <c r="A51" s="115" t="s">
        <v>103</v>
      </c>
      <c r="B51" s="116"/>
      <c r="C51" s="106" t="s">
        <v>76</v>
      </c>
      <c r="D51" s="107"/>
      <c r="E51" s="107"/>
      <c r="F51" s="107"/>
      <c r="G51" s="108"/>
      <c r="H51" s="26">
        <f>709+972+304+302</f>
        <v>2287</v>
      </c>
      <c r="I51" s="29"/>
      <c r="J51" s="29"/>
    </row>
    <row r="52" spans="1:15" ht="30.6" customHeight="1">
      <c r="A52" s="117"/>
      <c r="B52" s="118"/>
      <c r="C52" s="106" t="s">
        <v>113</v>
      </c>
      <c r="D52" s="107"/>
      <c r="E52" s="107"/>
      <c r="F52" s="107"/>
      <c r="G52" s="108"/>
      <c r="H52" s="26">
        <f>862+2411+847+533</f>
        <v>4653</v>
      </c>
      <c r="I52" s="29"/>
      <c r="J52" s="29"/>
    </row>
    <row r="53" spans="1:15" ht="14.25">
      <c r="A53" s="119"/>
      <c r="B53" s="120"/>
      <c r="C53" s="121" t="s">
        <v>24</v>
      </c>
      <c r="D53" s="122"/>
      <c r="E53" s="122"/>
      <c r="F53" s="122"/>
      <c r="G53" s="123"/>
      <c r="H53" s="37">
        <v>6620</v>
      </c>
      <c r="I53" s="28"/>
      <c r="J53" s="28"/>
      <c r="K53" s="98"/>
      <c r="L53" s="98"/>
      <c r="M53" s="98"/>
      <c r="N53" s="98"/>
      <c r="O53" s="98"/>
    </row>
    <row r="54" spans="1:15">
      <c r="A54" s="27"/>
      <c r="B54" s="27"/>
      <c r="C54" s="27"/>
      <c r="D54" s="27"/>
      <c r="E54" s="28"/>
      <c r="F54" s="28"/>
      <c r="G54" s="28"/>
      <c r="H54" s="28"/>
      <c r="I54" s="28"/>
      <c r="J54" s="28"/>
    </row>
    <row r="55" spans="1:15">
      <c r="A55" s="84" t="s">
        <v>114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</row>
    <row r="56" spans="1:15" ht="18" customHeight="1">
      <c r="A56" s="99" t="s">
        <v>72</v>
      </c>
      <c r="B56" s="99"/>
      <c r="C56" s="99"/>
      <c r="D56" s="99"/>
      <c r="E56" s="99"/>
      <c r="F56" s="99"/>
      <c r="G56" s="99"/>
      <c r="H56" s="99"/>
      <c r="I56" s="30"/>
      <c r="J56" s="30"/>
    </row>
    <row r="57" spans="1:15" ht="12.2" customHeight="1">
      <c r="A57" s="30"/>
      <c r="B57" s="30"/>
      <c r="C57" s="30"/>
      <c r="D57" s="30"/>
      <c r="E57" s="30"/>
      <c r="F57" s="30"/>
      <c r="G57" s="30"/>
      <c r="H57" s="30"/>
      <c r="I57" s="30"/>
      <c r="J57" s="30"/>
    </row>
    <row r="58" spans="1:15" ht="15.75">
      <c r="A58" s="100" t="s">
        <v>25</v>
      </c>
      <c r="B58" s="100"/>
      <c r="C58" s="100"/>
      <c r="D58" s="100"/>
      <c r="E58" s="100"/>
      <c r="F58" s="100"/>
      <c r="G58" s="100"/>
      <c r="H58" s="100"/>
      <c r="I58" s="62"/>
      <c r="J58" s="62"/>
    </row>
    <row r="59" spans="1:15" ht="15.75">
      <c r="A59" s="9"/>
      <c r="B59" s="9"/>
      <c r="C59" s="9"/>
      <c r="D59" s="9"/>
      <c r="E59" s="9"/>
      <c r="F59" s="9"/>
      <c r="G59" s="9"/>
      <c r="H59" s="67" t="s">
        <v>26</v>
      </c>
      <c r="J59" s="9"/>
    </row>
    <row r="60" spans="1:15" ht="15.75">
      <c r="A60" s="101" t="s">
        <v>27</v>
      </c>
      <c r="B60" s="101"/>
      <c r="C60" s="101"/>
      <c r="D60" s="101"/>
      <c r="E60" s="101"/>
      <c r="F60" s="101"/>
      <c r="G60" s="102"/>
      <c r="H60" s="31">
        <f>SUM(H68:H81)+H62+H67</f>
        <v>1135590.39717452</v>
      </c>
      <c r="I60" s="68"/>
      <c r="J60" s="68"/>
    </row>
    <row r="61" spans="1:15" ht="15">
      <c r="A61" s="32" t="s">
        <v>28</v>
      </c>
      <c r="B61" s="103" t="s">
        <v>29</v>
      </c>
      <c r="C61" s="104"/>
      <c r="D61" s="104"/>
      <c r="E61" s="104"/>
      <c r="F61" s="104"/>
      <c r="G61" s="105"/>
      <c r="H61" s="33" t="s">
        <v>30</v>
      </c>
      <c r="I61" s="34"/>
    </row>
    <row r="62" spans="1:15" ht="15.75">
      <c r="A62" s="35" t="s">
        <v>31</v>
      </c>
      <c r="B62" s="24" t="s">
        <v>32</v>
      </c>
      <c r="C62" s="25"/>
      <c r="D62" s="25"/>
      <c r="E62" s="25"/>
      <c r="F62" s="25"/>
      <c r="G62" s="25"/>
      <c r="H62" s="36">
        <f>SUM(H63:H66)</f>
        <v>56674.474913005892</v>
      </c>
      <c r="I62" s="10"/>
      <c r="K62" s="69">
        <f>[1]Основное!$C$29*[1]Основное!K35</f>
        <v>0</v>
      </c>
    </row>
    <row r="63" spans="1:15" ht="15">
      <c r="A63" s="35"/>
      <c r="B63" s="24" t="s">
        <v>33</v>
      </c>
      <c r="C63" s="25"/>
      <c r="D63" s="25"/>
      <c r="E63" s="25"/>
      <c r="F63" s="25"/>
      <c r="G63" s="25"/>
      <c r="H63" s="37">
        <v>970</v>
      </c>
      <c r="I63" s="10"/>
    </row>
    <row r="64" spans="1:15" ht="15">
      <c r="A64" s="35"/>
      <c r="B64" s="24" t="s">
        <v>34</v>
      </c>
      <c r="C64" s="25"/>
      <c r="D64" s="25"/>
      <c r="E64" s="25"/>
      <c r="F64" s="25"/>
      <c r="G64" s="25"/>
      <c r="H64" s="37">
        <v>5061</v>
      </c>
      <c r="I64" s="10"/>
    </row>
    <row r="65" spans="1:23" ht="15">
      <c r="A65" s="35"/>
      <c r="B65" s="106" t="s">
        <v>73</v>
      </c>
      <c r="C65" s="107"/>
      <c r="D65" s="107"/>
      <c r="E65" s="107"/>
      <c r="F65" s="107"/>
      <c r="G65" s="108"/>
      <c r="H65" s="37">
        <f>27620+1726</f>
        <v>29346</v>
      </c>
      <c r="I65" s="10"/>
    </row>
    <row r="66" spans="1:23" ht="48.75" customHeight="1">
      <c r="A66" s="35"/>
      <c r="B66" s="128" t="s">
        <v>69</v>
      </c>
      <c r="C66" s="129"/>
      <c r="D66" s="129"/>
      <c r="E66" s="129"/>
      <c r="F66" s="129"/>
      <c r="G66" s="129"/>
      <c r="H66" s="37">
        <f>[1]Основное!C29*[1]Основное!H35</f>
        <v>21297.474913005895</v>
      </c>
      <c r="I66" s="10"/>
    </row>
    <row r="67" spans="1:23" ht="29.25" customHeight="1">
      <c r="A67" s="35" t="s">
        <v>35</v>
      </c>
      <c r="B67" s="130" t="s">
        <v>36</v>
      </c>
      <c r="C67" s="131"/>
      <c r="D67" s="131"/>
      <c r="E67" s="131"/>
      <c r="F67" s="131"/>
      <c r="G67" s="132"/>
      <c r="H67" s="37">
        <f>13849+15000+6720+74400+6620+[1]Основное!H37*[1]Основное!C29</f>
        <v>120316.57045691299</v>
      </c>
      <c r="I67" s="10"/>
      <c r="L67" s="84"/>
      <c r="M67" s="84"/>
      <c r="N67" s="84"/>
      <c r="O67" s="84"/>
      <c r="P67" s="84"/>
      <c r="Q67" s="84"/>
      <c r="R67" s="84"/>
    </row>
    <row r="68" spans="1:23" ht="15">
      <c r="A68" s="35" t="s">
        <v>37</v>
      </c>
      <c r="B68" s="24" t="s">
        <v>38</v>
      </c>
      <c r="C68" s="25"/>
      <c r="D68" s="25"/>
      <c r="E68" s="25"/>
      <c r="F68" s="25"/>
      <c r="G68" s="25"/>
      <c r="H68" s="37">
        <f>[1]Основное!$C$29*[1]Основное!H36</f>
        <v>4313.3391661864443</v>
      </c>
      <c r="I68" s="10"/>
      <c r="L68" s="84"/>
      <c r="M68" s="84"/>
      <c r="N68" s="84"/>
      <c r="O68" s="84"/>
      <c r="P68" s="84"/>
      <c r="Q68" s="84"/>
      <c r="R68" s="84"/>
    </row>
    <row r="69" spans="1:23" ht="15">
      <c r="A69" s="35" t="s">
        <v>39</v>
      </c>
      <c r="B69" s="24" t="s">
        <v>40</v>
      </c>
      <c r="C69" s="25"/>
      <c r="D69" s="25"/>
      <c r="E69" s="25"/>
      <c r="F69" s="25"/>
      <c r="G69" s="25"/>
      <c r="H69" s="37">
        <f>[1]Основное!$C$29*[1]Основное!H38</f>
        <v>47598.741995988297</v>
      </c>
      <c r="I69" s="10"/>
      <c r="K69" s="84"/>
      <c r="L69" s="84"/>
      <c r="M69" s="84"/>
      <c r="N69" s="84"/>
      <c r="O69" s="84"/>
      <c r="P69" s="84"/>
      <c r="Q69" s="84"/>
      <c r="R69" s="84"/>
    </row>
    <row r="70" spans="1:23" ht="15">
      <c r="A70" s="35" t="s">
        <v>41</v>
      </c>
      <c r="B70" s="24" t="s">
        <v>70</v>
      </c>
      <c r="C70" s="25"/>
      <c r="D70" s="25"/>
      <c r="E70" s="25"/>
      <c r="F70" s="25"/>
      <c r="G70" s="25"/>
      <c r="H70" s="37">
        <f>[1]Основное!$C$29*[1]Основное!H39</f>
        <v>5907.4579574670861</v>
      </c>
      <c r="I70" s="10"/>
      <c r="K70" s="84"/>
      <c r="L70" s="84"/>
      <c r="M70" s="84"/>
      <c r="N70" s="84"/>
      <c r="O70" s="84"/>
      <c r="P70" s="84"/>
      <c r="Q70" s="84"/>
      <c r="R70" s="84"/>
    </row>
    <row r="71" spans="1:23" ht="15">
      <c r="A71" s="35" t="s">
        <v>42</v>
      </c>
      <c r="B71" s="24" t="s">
        <v>115</v>
      </c>
      <c r="C71" s="25"/>
      <c r="D71" s="25"/>
      <c r="E71" s="25"/>
      <c r="F71" s="25"/>
      <c r="G71" s="25"/>
      <c r="H71" s="37">
        <f>[1]Основное!$C$29*[1]Основное!H40</f>
        <v>37018.155491793739</v>
      </c>
      <c r="I71" s="10"/>
      <c r="K71" s="84"/>
      <c r="L71" s="84"/>
      <c r="M71" s="84"/>
      <c r="N71" s="84"/>
      <c r="O71" s="84"/>
      <c r="P71" s="84"/>
      <c r="Q71" s="84"/>
    </row>
    <row r="72" spans="1:23" ht="15">
      <c r="A72" s="35" t="s">
        <v>43</v>
      </c>
      <c r="B72" s="24" t="s">
        <v>45</v>
      </c>
      <c r="C72" s="25"/>
      <c r="D72" s="25"/>
      <c r="E72" s="25"/>
      <c r="F72" s="25"/>
      <c r="G72" s="25"/>
      <c r="H72" s="37">
        <f>[1]Основное!$C$29*[1]Основное!H41</f>
        <v>177599.90080968244</v>
      </c>
      <c r="I72" s="10"/>
      <c r="K72" s="84"/>
      <c r="L72" s="84"/>
      <c r="M72" s="84"/>
      <c r="N72" s="84"/>
      <c r="O72" s="84"/>
      <c r="P72" s="84"/>
      <c r="Q72" s="84"/>
    </row>
    <row r="73" spans="1:23" ht="15">
      <c r="A73" s="35" t="s">
        <v>44</v>
      </c>
      <c r="B73" s="24" t="s">
        <v>47</v>
      </c>
      <c r="C73" s="25"/>
      <c r="D73" s="25"/>
      <c r="E73" s="25"/>
      <c r="F73" s="25"/>
      <c r="G73" s="25"/>
      <c r="H73" s="37">
        <f>[1]Основное!$C$29*[1]Основное!H42+4100*3</f>
        <v>13071.384757746353</v>
      </c>
      <c r="I73" s="10"/>
      <c r="K73" s="84"/>
      <c r="L73" s="84"/>
      <c r="M73" s="84"/>
      <c r="N73" s="84"/>
      <c r="O73" s="84"/>
      <c r="P73" s="84"/>
      <c r="Q73" s="84"/>
    </row>
    <row r="74" spans="1:23" ht="15">
      <c r="A74" s="35" t="s">
        <v>46</v>
      </c>
      <c r="B74" s="24" t="s">
        <v>80</v>
      </c>
      <c r="C74" s="25"/>
      <c r="D74" s="25"/>
      <c r="E74" s="25"/>
      <c r="F74" s="25"/>
      <c r="G74" s="25"/>
      <c r="H74" s="37">
        <f>1764+1998.6*11+8000</f>
        <v>31748.6</v>
      </c>
      <c r="I74" s="10"/>
      <c r="K74" s="84"/>
      <c r="L74" s="84"/>
      <c r="M74" s="84"/>
      <c r="N74" s="84"/>
      <c r="O74" s="84"/>
      <c r="P74" s="84"/>
      <c r="Q74" s="84"/>
    </row>
    <row r="75" spans="1:23" ht="15">
      <c r="A75" s="35" t="s">
        <v>48</v>
      </c>
      <c r="B75" s="24" t="s">
        <v>77</v>
      </c>
      <c r="C75" s="25"/>
      <c r="D75" s="25"/>
      <c r="E75" s="25"/>
      <c r="F75" s="25"/>
      <c r="G75" s="25"/>
      <c r="H75" s="37">
        <f>[1]Основное!$C$29*[1]Основное!H43</f>
        <v>22818.401256150537</v>
      </c>
      <c r="I75" s="10"/>
      <c r="K75" s="84"/>
      <c r="L75" s="84"/>
      <c r="M75" s="84"/>
      <c r="N75" s="84"/>
      <c r="O75" s="84"/>
      <c r="P75" s="84"/>
      <c r="Q75" s="84"/>
    </row>
    <row r="76" spans="1:23" ht="15">
      <c r="A76" s="35" t="s">
        <v>49</v>
      </c>
      <c r="B76" s="24" t="s">
        <v>50</v>
      </c>
      <c r="C76" s="25"/>
      <c r="D76" s="25"/>
      <c r="E76" s="25"/>
      <c r="F76" s="25"/>
      <c r="G76" s="25"/>
      <c r="H76" s="37">
        <f>[1]Основное!$C$29*[1]Основное!H44</f>
        <v>13827.644593067069</v>
      </c>
      <c r="I76" s="10"/>
      <c r="K76" s="84"/>
      <c r="L76" s="84"/>
      <c r="M76" s="84"/>
      <c r="N76" s="84"/>
      <c r="O76" s="84"/>
      <c r="P76" s="84"/>
      <c r="Q76" s="84"/>
    </row>
    <row r="77" spans="1:23" ht="15">
      <c r="A77" s="35" t="s">
        <v>51</v>
      </c>
      <c r="B77" s="24" t="s">
        <v>52</v>
      </c>
      <c r="C77" s="25"/>
      <c r="D77" s="25"/>
      <c r="E77" s="25"/>
      <c r="F77" s="25"/>
      <c r="G77" s="25"/>
      <c r="H77" s="37">
        <f>[1]Основное!$C$29*[1]Основное!H45</f>
        <v>421785.62443758588</v>
      </c>
      <c r="I77" s="10"/>
      <c r="L77" s="27"/>
      <c r="M77" s="27"/>
      <c r="N77" s="27"/>
      <c r="O77" s="27"/>
      <c r="P77" s="27"/>
    </row>
    <row r="78" spans="1:23" ht="15">
      <c r="A78" s="35" t="s">
        <v>53</v>
      </c>
      <c r="B78" s="24" t="s">
        <v>54</v>
      </c>
      <c r="C78" s="25"/>
      <c r="D78" s="25"/>
      <c r="E78" s="25"/>
      <c r="F78" s="25"/>
      <c r="G78" s="25"/>
      <c r="H78" s="37">
        <f>[1]Основное!$C$29*[1]Основное!H46+4182</f>
        <v>117029.98924486899</v>
      </c>
      <c r="I78" s="10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</row>
    <row r="79" spans="1:23" ht="15">
      <c r="A79" s="35" t="s">
        <v>55</v>
      </c>
      <c r="B79" s="24" t="s">
        <v>56</v>
      </c>
      <c r="C79" s="25"/>
      <c r="D79" s="25"/>
      <c r="E79" s="25"/>
      <c r="F79" s="25"/>
      <c r="G79" s="25"/>
      <c r="H79" s="37">
        <f>[1]Основное!$C$29*[1]Основное!H47</f>
        <v>11265.807075335786</v>
      </c>
      <c r="I79" s="10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</row>
    <row r="80" spans="1:23" ht="15">
      <c r="A80" s="35" t="s">
        <v>57</v>
      </c>
      <c r="B80" s="24" t="s">
        <v>71</v>
      </c>
      <c r="C80" s="25"/>
      <c r="D80" s="25"/>
      <c r="E80" s="25"/>
      <c r="F80" s="25"/>
      <c r="G80" s="25"/>
      <c r="H80" s="37">
        <f>[1]Основное!$C$29*[1]Основное!H48</f>
        <v>23025.835018728667</v>
      </c>
      <c r="I80" s="10"/>
    </row>
    <row r="81" spans="1:16" ht="14.25">
      <c r="A81" s="89" t="s">
        <v>81</v>
      </c>
      <c r="B81" s="54" t="s">
        <v>82</v>
      </c>
      <c r="C81" s="55"/>
      <c r="D81" s="55"/>
      <c r="E81" s="55"/>
      <c r="F81" s="55"/>
      <c r="G81" s="55"/>
      <c r="H81" s="56">
        <f>C24*0.03</f>
        <v>31588.469999999998</v>
      </c>
      <c r="I81" s="70"/>
      <c r="J81" s="70"/>
    </row>
    <row r="82" spans="1:16" s="19" customFormat="1" ht="26.45" customHeight="1">
      <c r="A82" s="94" t="s">
        <v>116</v>
      </c>
      <c r="B82" s="94"/>
      <c r="C82" s="94"/>
      <c r="D82" s="94"/>
      <c r="E82" s="94"/>
      <c r="F82" s="94"/>
      <c r="G82" s="94"/>
      <c r="H82" s="94"/>
      <c r="I82" s="71"/>
      <c r="J82" s="71"/>
    </row>
    <row r="83" spans="1:16" s="19" customFormat="1">
      <c r="A83" s="38"/>
      <c r="B83" s="90"/>
      <c r="C83" s="90"/>
      <c r="D83" s="90"/>
      <c r="E83" s="90"/>
      <c r="F83" s="90"/>
      <c r="G83" s="90"/>
      <c r="H83" s="90"/>
      <c r="I83" s="39"/>
      <c r="J83" s="39"/>
    </row>
    <row r="84" spans="1:16" s="19" customFormat="1" ht="15.75">
      <c r="A84" s="95" t="s">
        <v>58</v>
      </c>
      <c r="B84" s="95"/>
      <c r="C84" s="95"/>
      <c r="D84" s="95"/>
      <c r="E84" s="95"/>
      <c r="F84" s="95"/>
      <c r="G84" s="95"/>
      <c r="I84" s="38"/>
      <c r="J84" s="38"/>
    </row>
    <row r="85" spans="1:16" s="19" customFormat="1" ht="15">
      <c r="A85" s="34"/>
      <c r="B85" s="34"/>
      <c r="C85" s="34"/>
      <c r="D85" s="34"/>
      <c r="F85" s="46"/>
      <c r="G85" s="40" t="s">
        <v>59</v>
      </c>
      <c r="H85" s="39"/>
      <c r="I85" s="39"/>
      <c r="J85" s="39"/>
    </row>
    <row r="86" spans="1:16" s="19" customFormat="1" ht="28.5">
      <c r="A86" s="91" t="s">
        <v>117</v>
      </c>
      <c r="B86" s="41" t="s">
        <v>60</v>
      </c>
      <c r="C86" s="41" t="s">
        <v>75</v>
      </c>
      <c r="D86" s="42" t="s">
        <v>61</v>
      </c>
      <c r="E86" s="82" t="s">
        <v>74</v>
      </c>
      <c r="F86" s="82" t="s">
        <v>118</v>
      </c>
      <c r="G86" s="43" t="s">
        <v>62</v>
      </c>
      <c r="H86" s="44"/>
      <c r="I86" s="45"/>
      <c r="J86" s="46"/>
      <c r="K86" s="39"/>
      <c r="L86" s="39"/>
      <c r="M86" s="39"/>
    </row>
    <row r="87" spans="1:16" s="19" customFormat="1" ht="15">
      <c r="A87" s="47">
        <v>1496.88</v>
      </c>
      <c r="B87" s="47">
        <v>6480</v>
      </c>
      <c r="C87" s="47">
        <v>6480</v>
      </c>
      <c r="D87" s="48">
        <v>6000</v>
      </c>
      <c r="E87" s="48">
        <v>6000</v>
      </c>
      <c r="F87" s="48">
        <v>10440</v>
      </c>
      <c r="G87" s="48">
        <f>SUM(A87:F87)</f>
        <v>36896.880000000005</v>
      </c>
      <c r="H87" s="49"/>
      <c r="I87" s="50"/>
      <c r="J87" s="39"/>
      <c r="K87" s="39"/>
    </row>
    <row r="88" spans="1:16" s="19" customFormat="1" ht="15">
      <c r="A88" s="51"/>
      <c r="B88" s="51"/>
      <c r="C88" s="52"/>
      <c r="D88" s="52"/>
      <c r="E88" s="52"/>
      <c r="F88" s="52"/>
      <c r="G88" s="46"/>
      <c r="H88" s="39"/>
      <c r="I88" s="39"/>
      <c r="J88" s="39"/>
    </row>
    <row r="89" spans="1:16" s="19" customFormat="1" ht="91.5" customHeight="1">
      <c r="A89" s="96" t="s">
        <v>78</v>
      </c>
      <c r="B89" s="96"/>
      <c r="C89" s="96"/>
      <c r="D89" s="96"/>
      <c r="E89" s="96"/>
      <c r="F89" s="96"/>
      <c r="G89" s="96"/>
      <c r="H89" s="96"/>
      <c r="I89" s="72"/>
      <c r="J89" s="72"/>
      <c r="K89" s="72"/>
      <c r="L89" s="72"/>
      <c r="M89" s="72"/>
    </row>
    <row r="90" spans="1:16" ht="58.7" customHeight="1">
      <c r="A90" s="126" t="s">
        <v>63</v>
      </c>
      <c r="B90" s="126"/>
      <c r="C90" s="126"/>
      <c r="D90" s="126"/>
      <c r="E90" s="126"/>
      <c r="F90" s="126"/>
      <c r="G90" s="126"/>
      <c r="H90" s="126"/>
      <c r="I90" s="73"/>
      <c r="J90" s="73"/>
      <c r="K90" s="73"/>
      <c r="L90" s="73"/>
      <c r="M90" s="73"/>
      <c r="N90" s="73"/>
      <c r="O90" s="73"/>
      <c r="P90" s="73"/>
    </row>
    <row r="91" spans="1:16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</row>
    <row r="92" spans="1:16" ht="15">
      <c r="A92" s="125" t="s">
        <v>64</v>
      </c>
      <c r="B92" s="125"/>
      <c r="C92" s="125"/>
      <c r="D92" s="125"/>
      <c r="E92" s="125"/>
      <c r="F92" s="125"/>
      <c r="G92" s="125"/>
      <c r="H92" s="125"/>
      <c r="I92" s="74"/>
      <c r="J92" s="74"/>
      <c r="K92" s="75"/>
      <c r="L92" s="75"/>
      <c r="M92" s="75"/>
      <c r="N92" s="75"/>
      <c r="O92" s="75"/>
      <c r="P92" s="75"/>
    </row>
    <row r="93" spans="1:16" ht="15">
      <c r="A93" s="125" t="s">
        <v>65</v>
      </c>
      <c r="B93" s="125"/>
      <c r="C93" s="125"/>
      <c r="D93" s="125"/>
      <c r="E93" s="125"/>
      <c r="F93" s="125"/>
      <c r="G93" s="125"/>
      <c r="H93" s="125"/>
      <c r="I93" s="74"/>
      <c r="J93" s="74"/>
      <c r="K93" s="75"/>
      <c r="L93" s="75"/>
      <c r="M93" s="75"/>
      <c r="N93" s="75"/>
      <c r="O93" s="75"/>
      <c r="P93" s="75"/>
    </row>
    <row r="94" spans="1:16" ht="14.25">
      <c r="A94" s="124" t="s">
        <v>66</v>
      </c>
      <c r="B94" s="124"/>
      <c r="C94" s="124"/>
      <c r="D94" s="124"/>
      <c r="E94" s="124"/>
      <c r="F94" s="124"/>
      <c r="G94" s="124"/>
      <c r="H94" s="124"/>
      <c r="I94" s="76"/>
      <c r="J94" s="76"/>
      <c r="K94" s="76"/>
      <c r="L94" s="76"/>
      <c r="M94" s="76"/>
      <c r="N94" s="76"/>
      <c r="O94" s="76"/>
      <c r="P94" s="76"/>
    </row>
    <row r="95" spans="1:16" ht="15">
      <c r="A95" s="97" t="s">
        <v>67</v>
      </c>
      <c r="B95" s="97"/>
      <c r="C95" s="97"/>
      <c r="D95" s="97"/>
      <c r="E95" s="97"/>
      <c r="F95" s="97"/>
      <c r="G95" s="97"/>
      <c r="H95" s="97"/>
      <c r="I95" s="77"/>
      <c r="J95" s="77"/>
      <c r="K95" s="78"/>
      <c r="L95" s="78"/>
      <c r="M95" s="78"/>
      <c r="N95" s="78"/>
      <c r="O95" s="78"/>
      <c r="P95" s="78"/>
    </row>
    <row r="96" spans="1:16" ht="15">
      <c r="A96" s="92" t="s">
        <v>68</v>
      </c>
      <c r="B96" s="92"/>
      <c r="C96" s="92"/>
      <c r="D96" s="92"/>
      <c r="E96" s="92"/>
      <c r="F96" s="92"/>
      <c r="G96" s="92"/>
      <c r="H96" s="92"/>
      <c r="I96" s="79"/>
      <c r="J96" s="79"/>
    </row>
  </sheetData>
  <mergeCells count="55">
    <mergeCell ref="E21:E23"/>
    <mergeCell ref="A35:B35"/>
    <mergeCell ref="C35:G35"/>
    <mergeCell ref="G21:G23"/>
    <mergeCell ref="H21:H23"/>
    <mergeCell ref="E34:F34"/>
    <mergeCell ref="A25:H25"/>
    <mergeCell ref="A26:H26"/>
    <mergeCell ref="A28:H28"/>
    <mergeCell ref="A30:H30"/>
    <mergeCell ref="A1:H1"/>
    <mergeCell ref="A2:H2"/>
    <mergeCell ref="A3:H3"/>
    <mergeCell ref="E5:H7"/>
    <mergeCell ref="A17:H17"/>
    <mergeCell ref="F21:F23"/>
    <mergeCell ref="A19:H19"/>
    <mergeCell ref="B20:F20"/>
    <mergeCell ref="A21:C23"/>
    <mergeCell ref="D21:D23"/>
    <mergeCell ref="A33:J33"/>
    <mergeCell ref="A36:B44"/>
    <mergeCell ref="C39:G39"/>
    <mergeCell ref="C40:G40"/>
    <mergeCell ref="C41:G41"/>
    <mergeCell ref="A93:H93"/>
    <mergeCell ref="B66:G66"/>
    <mergeCell ref="B67:G67"/>
    <mergeCell ref="C34:D34"/>
    <mergeCell ref="C50:G50"/>
    <mergeCell ref="C43:G43"/>
    <mergeCell ref="C44:G44"/>
    <mergeCell ref="A46:H46"/>
    <mergeCell ref="A48:H48"/>
    <mergeCell ref="A50:B50"/>
    <mergeCell ref="A51:B53"/>
    <mergeCell ref="C51:G51"/>
    <mergeCell ref="C52:G52"/>
    <mergeCell ref="C53:G53"/>
    <mergeCell ref="K53:O53"/>
    <mergeCell ref="A56:H56"/>
    <mergeCell ref="A58:H58"/>
    <mergeCell ref="A60:G60"/>
    <mergeCell ref="B61:G61"/>
    <mergeCell ref="B65:G65"/>
    <mergeCell ref="A96:H96"/>
    <mergeCell ref="K78:V78"/>
    <mergeCell ref="L79:W79"/>
    <mergeCell ref="A82:H82"/>
    <mergeCell ref="A84:G84"/>
    <mergeCell ref="A89:H89"/>
    <mergeCell ref="A95:H95"/>
    <mergeCell ref="A94:H94"/>
    <mergeCell ref="A92:H92"/>
    <mergeCell ref="A90:H90"/>
  </mergeCells>
  <phoneticPr fontId="0" type="noConversion"/>
  <hyperlinks>
    <hyperlink ref="B61" r:id="rId1" display="blgorod@rambler.ru,"/>
    <hyperlink ref="A94" r:id="rId2" display="blgorod@rambler.ru,"/>
  </hyperlinks>
  <pageMargins left="0.75" right="0.75" top="1" bottom="1" header="0.5" footer="0.5"/>
  <pageSetup paperSize="9" scale="65" orientation="portrait" verticalDpi="0" r:id="rId3"/>
  <headerFooter alignWithMargins="0"/>
  <rowBreaks count="1" manualBreakCount="1">
    <brk id="56" max="7" man="1"/>
  </rowBreaks>
  <colBreaks count="1" manualBreakCount="1">
    <brk id="8" max="1048575" man="1"/>
  </colBreaks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ооо</cp:lastModifiedBy>
  <cp:lastPrinted>2017-10-09T10:42:25Z</cp:lastPrinted>
  <dcterms:created xsi:type="dcterms:W3CDTF">1996-10-08T23:32:33Z</dcterms:created>
  <dcterms:modified xsi:type="dcterms:W3CDTF">2021-03-31T05:52:01Z</dcterms:modified>
</cp:coreProperties>
</file>