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21'!$A$1:$H$94</definedName>
  </definedNames>
  <calcPr calcId="124519"/>
</workbook>
</file>

<file path=xl/calcChain.xml><?xml version="1.0" encoding="utf-8"?>
<calcChain xmlns="http://schemas.openxmlformats.org/spreadsheetml/2006/main">
  <c r="C85" i="4"/>
  <c r="G85" s="1"/>
  <c r="H79"/>
  <c r="H78"/>
  <c r="H77"/>
  <c r="H76"/>
  <c r="H75"/>
  <c r="H74"/>
  <c r="H73"/>
  <c r="H71"/>
  <c r="H70"/>
  <c r="H69"/>
  <c r="H68"/>
  <c r="H67"/>
  <c r="H66"/>
  <c r="H65"/>
  <c r="H64"/>
  <c r="H60" s="1"/>
  <c r="H58" s="1"/>
  <c r="G24" s="1"/>
  <c r="H24" s="1"/>
  <c r="K60"/>
  <c r="H50"/>
  <c r="H48"/>
  <c r="H40"/>
  <c r="H39"/>
  <c r="H38"/>
  <c r="H41" s="1"/>
  <c r="H37"/>
  <c r="H36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<sst xmlns="http://schemas.openxmlformats.org/spreadsheetml/2006/main" count="119" uniqueCount="115">
  <si>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</si>
  <si>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 об исполнении договора управления жилым домом №21 по ул.Садовая</t>
  </si>
  <si>
    <t xml:space="preserve">за период: 2021 г. </t>
  </si>
  <si>
    <t xml:space="preserve">Адрес дома - Садовая 21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</si>
  <si>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</si>
  <si>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</si>
  <si>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-8395,80 кв. м</t>
  </si>
  <si>
    <t>Общая площадь квартир - 6313,24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</si>
  <si>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</si>
  <si>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</si>
  <si>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</si>
  <si>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</si>
  <si>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</si>
  <si>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11,87 руб/м²</t>
  </si>
  <si>
    <t>Площадь подъезда - 1154 кв. м</t>
  </si>
  <si>
    <t xml:space="preserve"> - текущий ремонт </t>
  </si>
  <si>
    <t>1,8 руб/м²</t>
  </si>
  <si>
    <t>Площадь подвала - 831 кв. м</t>
  </si>
  <si>
    <t xml:space="preserve"> - содержание лифтов </t>
  </si>
  <si>
    <t>3,14 руб/м²</t>
  </si>
  <si>
    <t>Площадь кровли - 960,6 кв. м</t>
  </si>
  <si>
    <t>Площадь газона - 493 кв. м</t>
  </si>
  <si>
    <t>В таблице №1 приведено движение денежных средств по статье содержание и текущий ремонт  по лицевому счету дома №21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</si>
  <si>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</si>
  <si>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</si>
  <si>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</si>
  <si>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</si>
  <si>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</si>
  <si>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</si>
  <si>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</si>
  <si>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</si>
  <si>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97 967 руб. </t>
  </si>
  <si>
    <r>
      <t xml:space="preserve">Задолженность населения за жку на 31.12.2021г. составляет 193 795,83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</si>
  <si>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</si>
  <si>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</si>
  <si>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</si>
  <si>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</si>
  <si>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</si>
  <si>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</si>
  <si>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</si>
  <si>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</si>
  <si>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д.21</t>
  </si>
  <si>
    <t>Замена светильника, автоматических выключателей, проводов</t>
  </si>
  <si>
    <t>Смена вентилей, сгонов,полиэтил.канал.труб и т.д.</t>
  </si>
  <si>
    <t>Ремонт межпанельных швов кв.№72</t>
  </si>
  <si>
    <t>Установка скамейки, почтовых ящиков</t>
  </si>
  <si>
    <t>Кровельные работы</t>
  </si>
  <si>
    <t>В ходе плановых осмотров, а также на основании обращений собственников помещений жилого дома №21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</si>
  <si>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</si>
  <si>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</si>
  <si>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патроны, выключатели)</t>
  </si>
  <si>
    <t>Окраска мусорных контейнеров, скамеек и т.д.</t>
  </si>
  <si>
    <t>Ремонт общестроительный (установка замков, смена дверных приборов, ремонт мусорных контейнеров и т.д.)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</si>
  <si>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</si>
  <si>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</si>
  <si>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</si>
  <si>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</si>
  <si>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</si>
  <si>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</si>
  <si>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</si>
  <si>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</si>
  <si>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</si>
  <si>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</si>
  <si>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</si>
  <si>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</si>
  <si>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</si>
  <si>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</si>
  <si>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</si>
  <si>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</si>
  <si>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</si>
  <si>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</si>
  <si>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</si>
  <si>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</si>
  <si>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</si>
  <si>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</si>
  <si>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</si>
  <si>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</si>
  <si>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</si>
  <si>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</si>
  <si>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</si>
  <si>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</si>
  <si>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</si>
  <si>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</si>
  <si>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Проведение оценки соответствия лифтов, отработавших назначенный срок службы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</si>
  <si>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</si>
  <si>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</si>
  <si>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</si>
  <si>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</si>
  <si>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</si>
  <si>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</si>
  <si>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</si>
  <si>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</si>
  <si>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</si>
  <si>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</si>
  <si>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</si>
  <si>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</si>
  <si>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</si>
  <si>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</si>
  <si>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№21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</si>
  <si>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</si>
  <si>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</si>
  <si>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</si>
  <si>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</si>
  <si>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Ростелеком, МТС </t>
  </si>
  <si>
    <t>Нэт Бай Нэт Холдинг</t>
  </si>
  <si>
    <t>Вымпел-Коммуникации</t>
  </si>
  <si>
    <t>Аренда ГСК Берлин, ИП Замкин В. Ю.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</si>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</sst>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/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right"/>
    </xf>
    <xf numFmtId="0" fontId="21" fillId="2" borderId="0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 vertical="top" wrapText="1"/>
    </xf>
    <xf numFmtId="1" fontId="4" fillId="2" borderId="0" xfId="2" applyNumberFormat="1" applyFont="1" applyFill="1"/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2" xfId="1" applyFont="1" applyFill="1" applyBorder="1" applyAlignment="1">
      <alignment horizontal="center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4">
          <cell r="C24">
            <v>6313.24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4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3" customWidth="1"/>
    <col min="4" max="4" width="13" style="3" customWidth="1"/>
    <col min="5" max="5" width="15.42578125" style="3" customWidth="1"/>
    <col min="6" max="6" width="12" style="3" customWidth="1"/>
    <col min="7" max="7" width="18.140625" style="3" customWidth="1"/>
    <col min="8" max="8" width="15.42578125" style="3" customWidth="1"/>
    <col min="9" max="9" width="9.140625" style="3"/>
    <col min="10" max="10" width="7" style="3" customWidth="1"/>
    <col min="11" max="12" width="9.140625" style="3"/>
    <col min="13" max="13" width="10.140625" style="3" bestFit="1" customWidth="1"/>
    <col min="14" max="256" width="9.140625" style="3"/>
    <col min="257" max="259" width="12.42578125" style="3" customWidth="1"/>
    <col min="260" max="260" width="13" style="3" customWidth="1"/>
    <col min="261" max="261" width="15.42578125" style="3" customWidth="1"/>
    <col min="262" max="262" width="12" style="3" customWidth="1"/>
    <col min="263" max="263" width="18.140625" style="3" customWidth="1"/>
    <col min="264" max="264" width="15.42578125" style="3" customWidth="1"/>
    <col min="265" max="265" width="9.140625" style="3"/>
    <col min="266" max="266" width="7" style="3" customWidth="1"/>
    <col min="267" max="268" width="9.140625" style="3"/>
    <col min="269" max="269" width="10.140625" style="3" bestFit="1" customWidth="1"/>
    <col min="270" max="512" width="9.140625" style="3"/>
    <col min="513" max="515" width="12.42578125" style="3" customWidth="1"/>
    <col min="516" max="516" width="13" style="3" customWidth="1"/>
    <col min="517" max="517" width="15.42578125" style="3" customWidth="1"/>
    <col min="518" max="518" width="12" style="3" customWidth="1"/>
    <col min="519" max="519" width="18.140625" style="3" customWidth="1"/>
    <col min="520" max="520" width="15.42578125" style="3" customWidth="1"/>
    <col min="521" max="521" width="9.140625" style="3"/>
    <col min="522" max="522" width="7" style="3" customWidth="1"/>
    <col min="523" max="524" width="9.140625" style="3"/>
    <col min="525" max="525" width="10.140625" style="3" bestFit="1" customWidth="1"/>
    <col min="526" max="768" width="9.140625" style="3"/>
    <col min="769" max="771" width="12.42578125" style="3" customWidth="1"/>
    <col min="772" max="772" width="13" style="3" customWidth="1"/>
    <col min="773" max="773" width="15.42578125" style="3" customWidth="1"/>
    <col min="774" max="774" width="12" style="3" customWidth="1"/>
    <col min="775" max="775" width="18.140625" style="3" customWidth="1"/>
    <col min="776" max="776" width="15.42578125" style="3" customWidth="1"/>
    <col min="777" max="777" width="9.140625" style="3"/>
    <col min="778" max="778" width="7" style="3" customWidth="1"/>
    <col min="779" max="780" width="9.140625" style="3"/>
    <col min="781" max="781" width="10.140625" style="3" bestFit="1" customWidth="1"/>
    <col min="782" max="1024" width="9.140625" style="3"/>
    <col min="1025" max="1027" width="12.42578125" style="3" customWidth="1"/>
    <col min="1028" max="1028" width="13" style="3" customWidth="1"/>
    <col min="1029" max="1029" width="15.42578125" style="3" customWidth="1"/>
    <col min="1030" max="1030" width="12" style="3" customWidth="1"/>
    <col min="1031" max="1031" width="18.140625" style="3" customWidth="1"/>
    <col min="1032" max="1032" width="15.42578125" style="3" customWidth="1"/>
    <col min="1033" max="1033" width="9.140625" style="3"/>
    <col min="1034" max="1034" width="7" style="3" customWidth="1"/>
    <col min="1035" max="1036" width="9.140625" style="3"/>
    <col min="1037" max="1037" width="10.140625" style="3" bestFit="1" customWidth="1"/>
    <col min="1038" max="1280" width="9.140625" style="3"/>
    <col min="1281" max="1283" width="12.42578125" style="3" customWidth="1"/>
    <col min="1284" max="1284" width="13" style="3" customWidth="1"/>
    <col min="1285" max="1285" width="15.42578125" style="3" customWidth="1"/>
    <col min="1286" max="1286" width="12" style="3" customWidth="1"/>
    <col min="1287" max="1287" width="18.140625" style="3" customWidth="1"/>
    <col min="1288" max="1288" width="15.42578125" style="3" customWidth="1"/>
    <col min="1289" max="1289" width="9.140625" style="3"/>
    <col min="1290" max="1290" width="7" style="3" customWidth="1"/>
    <col min="1291" max="1292" width="9.140625" style="3"/>
    <col min="1293" max="1293" width="10.140625" style="3" bestFit="1" customWidth="1"/>
    <col min="1294" max="1536" width="9.140625" style="3"/>
    <col min="1537" max="1539" width="12.42578125" style="3" customWidth="1"/>
    <col min="1540" max="1540" width="13" style="3" customWidth="1"/>
    <col min="1541" max="1541" width="15.42578125" style="3" customWidth="1"/>
    <col min="1542" max="1542" width="12" style="3" customWidth="1"/>
    <col min="1543" max="1543" width="18.140625" style="3" customWidth="1"/>
    <col min="1544" max="1544" width="15.42578125" style="3" customWidth="1"/>
    <col min="1545" max="1545" width="9.140625" style="3"/>
    <col min="1546" max="1546" width="7" style="3" customWidth="1"/>
    <col min="1547" max="1548" width="9.140625" style="3"/>
    <col min="1549" max="1549" width="10.140625" style="3" bestFit="1" customWidth="1"/>
    <col min="1550" max="1792" width="9.140625" style="3"/>
    <col min="1793" max="1795" width="12.42578125" style="3" customWidth="1"/>
    <col min="1796" max="1796" width="13" style="3" customWidth="1"/>
    <col min="1797" max="1797" width="15.42578125" style="3" customWidth="1"/>
    <col min="1798" max="1798" width="12" style="3" customWidth="1"/>
    <col min="1799" max="1799" width="18.140625" style="3" customWidth="1"/>
    <col min="1800" max="1800" width="15.42578125" style="3" customWidth="1"/>
    <col min="1801" max="1801" width="9.140625" style="3"/>
    <col min="1802" max="1802" width="7" style="3" customWidth="1"/>
    <col min="1803" max="1804" width="9.140625" style="3"/>
    <col min="1805" max="1805" width="10.140625" style="3" bestFit="1" customWidth="1"/>
    <col min="1806" max="2048" width="9.140625" style="3"/>
    <col min="2049" max="2051" width="12.42578125" style="3" customWidth="1"/>
    <col min="2052" max="2052" width="13" style="3" customWidth="1"/>
    <col min="2053" max="2053" width="15.42578125" style="3" customWidth="1"/>
    <col min="2054" max="2054" width="12" style="3" customWidth="1"/>
    <col min="2055" max="2055" width="18.140625" style="3" customWidth="1"/>
    <col min="2056" max="2056" width="15.42578125" style="3" customWidth="1"/>
    <col min="2057" max="2057" width="9.140625" style="3"/>
    <col min="2058" max="2058" width="7" style="3" customWidth="1"/>
    <col min="2059" max="2060" width="9.140625" style="3"/>
    <col min="2061" max="2061" width="10.140625" style="3" bestFit="1" customWidth="1"/>
    <col min="2062" max="2304" width="9.140625" style="3"/>
    <col min="2305" max="2307" width="12.42578125" style="3" customWidth="1"/>
    <col min="2308" max="2308" width="13" style="3" customWidth="1"/>
    <col min="2309" max="2309" width="15.42578125" style="3" customWidth="1"/>
    <col min="2310" max="2310" width="12" style="3" customWidth="1"/>
    <col min="2311" max="2311" width="18.140625" style="3" customWidth="1"/>
    <col min="2312" max="2312" width="15.42578125" style="3" customWidth="1"/>
    <col min="2313" max="2313" width="9.140625" style="3"/>
    <col min="2314" max="2314" width="7" style="3" customWidth="1"/>
    <col min="2315" max="2316" width="9.140625" style="3"/>
    <col min="2317" max="2317" width="10.140625" style="3" bestFit="1" customWidth="1"/>
    <col min="2318" max="2560" width="9.140625" style="3"/>
    <col min="2561" max="2563" width="12.42578125" style="3" customWidth="1"/>
    <col min="2564" max="2564" width="13" style="3" customWidth="1"/>
    <col min="2565" max="2565" width="15.42578125" style="3" customWidth="1"/>
    <col min="2566" max="2566" width="12" style="3" customWidth="1"/>
    <col min="2567" max="2567" width="18.140625" style="3" customWidth="1"/>
    <col min="2568" max="2568" width="15.42578125" style="3" customWidth="1"/>
    <col min="2569" max="2569" width="9.140625" style="3"/>
    <col min="2570" max="2570" width="7" style="3" customWidth="1"/>
    <col min="2571" max="2572" width="9.140625" style="3"/>
    <col min="2573" max="2573" width="10.140625" style="3" bestFit="1" customWidth="1"/>
    <col min="2574" max="2816" width="9.140625" style="3"/>
    <col min="2817" max="2819" width="12.42578125" style="3" customWidth="1"/>
    <col min="2820" max="2820" width="13" style="3" customWidth="1"/>
    <col min="2821" max="2821" width="15.42578125" style="3" customWidth="1"/>
    <col min="2822" max="2822" width="12" style="3" customWidth="1"/>
    <col min="2823" max="2823" width="18.140625" style="3" customWidth="1"/>
    <col min="2824" max="2824" width="15.42578125" style="3" customWidth="1"/>
    <col min="2825" max="2825" width="9.140625" style="3"/>
    <col min="2826" max="2826" width="7" style="3" customWidth="1"/>
    <col min="2827" max="2828" width="9.140625" style="3"/>
    <col min="2829" max="2829" width="10.140625" style="3" bestFit="1" customWidth="1"/>
    <col min="2830" max="3072" width="9.140625" style="3"/>
    <col min="3073" max="3075" width="12.42578125" style="3" customWidth="1"/>
    <col min="3076" max="3076" width="13" style="3" customWidth="1"/>
    <col min="3077" max="3077" width="15.42578125" style="3" customWidth="1"/>
    <col min="3078" max="3078" width="12" style="3" customWidth="1"/>
    <col min="3079" max="3079" width="18.140625" style="3" customWidth="1"/>
    <col min="3080" max="3080" width="15.42578125" style="3" customWidth="1"/>
    <col min="3081" max="3081" width="9.140625" style="3"/>
    <col min="3082" max="3082" width="7" style="3" customWidth="1"/>
    <col min="3083" max="3084" width="9.140625" style="3"/>
    <col min="3085" max="3085" width="10.140625" style="3" bestFit="1" customWidth="1"/>
    <col min="3086" max="3328" width="9.140625" style="3"/>
    <col min="3329" max="3331" width="12.42578125" style="3" customWidth="1"/>
    <col min="3332" max="3332" width="13" style="3" customWidth="1"/>
    <col min="3333" max="3333" width="15.42578125" style="3" customWidth="1"/>
    <col min="3334" max="3334" width="12" style="3" customWidth="1"/>
    <col min="3335" max="3335" width="18.140625" style="3" customWidth="1"/>
    <col min="3336" max="3336" width="15.42578125" style="3" customWidth="1"/>
    <col min="3337" max="3337" width="9.140625" style="3"/>
    <col min="3338" max="3338" width="7" style="3" customWidth="1"/>
    <col min="3339" max="3340" width="9.140625" style="3"/>
    <col min="3341" max="3341" width="10.140625" style="3" bestFit="1" customWidth="1"/>
    <col min="3342" max="3584" width="9.140625" style="3"/>
    <col min="3585" max="3587" width="12.42578125" style="3" customWidth="1"/>
    <col min="3588" max="3588" width="13" style="3" customWidth="1"/>
    <col min="3589" max="3589" width="15.42578125" style="3" customWidth="1"/>
    <col min="3590" max="3590" width="12" style="3" customWidth="1"/>
    <col min="3591" max="3591" width="18.140625" style="3" customWidth="1"/>
    <col min="3592" max="3592" width="15.42578125" style="3" customWidth="1"/>
    <col min="3593" max="3593" width="9.140625" style="3"/>
    <col min="3594" max="3594" width="7" style="3" customWidth="1"/>
    <col min="3595" max="3596" width="9.140625" style="3"/>
    <col min="3597" max="3597" width="10.140625" style="3" bestFit="1" customWidth="1"/>
    <col min="3598" max="3840" width="9.140625" style="3"/>
    <col min="3841" max="3843" width="12.42578125" style="3" customWidth="1"/>
    <col min="3844" max="3844" width="13" style="3" customWidth="1"/>
    <col min="3845" max="3845" width="15.42578125" style="3" customWidth="1"/>
    <col min="3846" max="3846" width="12" style="3" customWidth="1"/>
    <col min="3847" max="3847" width="18.140625" style="3" customWidth="1"/>
    <col min="3848" max="3848" width="15.42578125" style="3" customWidth="1"/>
    <col min="3849" max="3849" width="9.140625" style="3"/>
    <col min="3850" max="3850" width="7" style="3" customWidth="1"/>
    <col min="3851" max="3852" width="9.140625" style="3"/>
    <col min="3853" max="3853" width="10.140625" style="3" bestFit="1" customWidth="1"/>
    <col min="3854" max="4096" width="9.140625" style="3"/>
    <col min="4097" max="4099" width="12.42578125" style="3" customWidth="1"/>
    <col min="4100" max="4100" width="13" style="3" customWidth="1"/>
    <col min="4101" max="4101" width="15.42578125" style="3" customWidth="1"/>
    <col min="4102" max="4102" width="12" style="3" customWidth="1"/>
    <col min="4103" max="4103" width="18.140625" style="3" customWidth="1"/>
    <col min="4104" max="4104" width="15.42578125" style="3" customWidth="1"/>
    <col min="4105" max="4105" width="9.140625" style="3"/>
    <col min="4106" max="4106" width="7" style="3" customWidth="1"/>
    <col min="4107" max="4108" width="9.140625" style="3"/>
    <col min="4109" max="4109" width="10.140625" style="3" bestFit="1" customWidth="1"/>
    <col min="4110" max="4352" width="9.140625" style="3"/>
    <col min="4353" max="4355" width="12.42578125" style="3" customWidth="1"/>
    <col min="4356" max="4356" width="13" style="3" customWidth="1"/>
    <col min="4357" max="4357" width="15.42578125" style="3" customWidth="1"/>
    <col min="4358" max="4358" width="12" style="3" customWidth="1"/>
    <col min="4359" max="4359" width="18.140625" style="3" customWidth="1"/>
    <col min="4360" max="4360" width="15.42578125" style="3" customWidth="1"/>
    <col min="4361" max="4361" width="9.140625" style="3"/>
    <col min="4362" max="4362" width="7" style="3" customWidth="1"/>
    <col min="4363" max="4364" width="9.140625" style="3"/>
    <col min="4365" max="4365" width="10.140625" style="3" bestFit="1" customWidth="1"/>
    <col min="4366" max="4608" width="9.140625" style="3"/>
    <col min="4609" max="4611" width="12.42578125" style="3" customWidth="1"/>
    <col min="4612" max="4612" width="13" style="3" customWidth="1"/>
    <col min="4613" max="4613" width="15.42578125" style="3" customWidth="1"/>
    <col min="4614" max="4614" width="12" style="3" customWidth="1"/>
    <col min="4615" max="4615" width="18.140625" style="3" customWidth="1"/>
    <col min="4616" max="4616" width="15.42578125" style="3" customWidth="1"/>
    <col min="4617" max="4617" width="9.140625" style="3"/>
    <col min="4618" max="4618" width="7" style="3" customWidth="1"/>
    <col min="4619" max="4620" width="9.140625" style="3"/>
    <col min="4621" max="4621" width="10.140625" style="3" bestFit="1" customWidth="1"/>
    <col min="4622" max="4864" width="9.140625" style="3"/>
    <col min="4865" max="4867" width="12.42578125" style="3" customWidth="1"/>
    <col min="4868" max="4868" width="13" style="3" customWidth="1"/>
    <col min="4869" max="4869" width="15.42578125" style="3" customWidth="1"/>
    <col min="4870" max="4870" width="12" style="3" customWidth="1"/>
    <col min="4871" max="4871" width="18.140625" style="3" customWidth="1"/>
    <col min="4872" max="4872" width="15.42578125" style="3" customWidth="1"/>
    <col min="4873" max="4873" width="9.140625" style="3"/>
    <col min="4874" max="4874" width="7" style="3" customWidth="1"/>
    <col min="4875" max="4876" width="9.140625" style="3"/>
    <col min="4877" max="4877" width="10.140625" style="3" bestFit="1" customWidth="1"/>
    <col min="4878" max="5120" width="9.140625" style="3"/>
    <col min="5121" max="5123" width="12.42578125" style="3" customWidth="1"/>
    <col min="5124" max="5124" width="13" style="3" customWidth="1"/>
    <col min="5125" max="5125" width="15.42578125" style="3" customWidth="1"/>
    <col min="5126" max="5126" width="12" style="3" customWidth="1"/>
    <col min="5127" max="5127" width="18.140625" style="3" customWidth="1"/>
    <col min="5128" max="5128" width="15.42578125" style="3" customWidth="1"/>
    <col min="5129" max="5129" width="9.140625" style="3"/>
    <col min="5130" max="5130" width="7" style="3" customWidth="1"/>
    <col min="5131" max="5132" width="9.140625" style="3"/>
    <col min="5133" max="5133" width="10.140625" style="3" bestFit="1" customWidth="1"/>
    <col min="5134" max="5376" width="9.140625" style="3"/>
    <col min="5377" max="5379" width="12.42578125" style="3" customWidth="1"/>
    <col min="5380" max="5380" width="13" style="3" customWidth="1"/>
    <col min="5381" max="5381" width="15.42578125" style="3" customWidth="1"/>
    <col min="5382" max="5382" width="12" style="3" customWidth="1"/>
    <col min="5383" max="5383" width="18.140625" style="3" customWidth="1"/>
    <col min="5384" max="5384" width="15.42578125" style="3" customWidth="1"/>
    <col min="5385" max="5385" width="9.140625" style="3"/>
    <col min="5386" max="5386" width="7" style="3" customWidth="1"/>
    <col min="5387" max="5388" width="9.140625" style="3"/>
    <col min="5389" max="5389" width="10.140625" style="3" bestFit="1" customWidth="1"/>
    <col min="5390" max="5632" width="9.140625" style="3"/>
    <col min="5633" max="5635" width="12.42578125" style="3" customWidth="1"/>
    <col min="5636" max="5636" width="13" style="3" customWidth="1"/>
    <col min="5637" max="5637" width="15.42578125" style="3" customWidth="1"/>
    <col min="5638" max="5638" width="12" style="3" customWidth="1"/>
    <col min="5639" max="5639" width="18.140625" style="3" customWidth="1"/>
    <col min="5640" max="5640" width="15.42578125" style="3" customWidth="1"/>
    <col min="5641" max="5641" width="9.140625" style="3"/>
    <col min="5642" max="5642" width="7" style="3" customWidth="1"/>
    <col min="5643" max="5644" width="9.140625" style="3"/>
    <col min="5645" max="5645" width="10.140625" style="3" bestFit="1" customWidth="1"/>
    <col min="5646" max="5888" width="9.140625" style="3"/>
    <col min="5889" max="5891" width="12.42578125" style="3" customWidth="1"/>
    <col min="5892" max="5892" width="13" style="3" customWidth="1"/>
    <col min="5893" max="5893" width="15.42578125" style="3" customWidth="1"/>
    <col min="5894" max="5894" width="12" style="3" customWidth="1"/>
    <col min="5895" max="5895" width="18.140625" style="3" customWidth="1"/>
    <col min="5896" max="5896" width="15.42578125" style="3" customWidth="1"/>
    <col min="5897" max="5897" width="9.140625" style="3"/>
    <col min="5898" max="5898" width="7" style="3" customWidth="1"/>
    <col min="5899" max="5900" width="9.140625" style="3"/>
    <col min="5901" max="5901" width="10.140625" style="3" bestFit="1" customWidth="1"/>
    <col min="5902" max="6144" width="9.140625" style="3"/>
    <col min="6145" max="6147" width="12.42578125" style="3" customWidth="1"/>
    <col min="6148" max="6148" width="13" style="3" customWidth="1"/>
    <col min="6149" max="6149" width="15.42578125" style="3" customWidth="1"/>
    <col min="6150" max="6150" width="12" style="3" customWidth="1"/>
    <col min="6151" max="6151" width="18.140625" style="3" customWidth="1"/>
    <col min="6152" max="6152" width="15.42578125" style="3" customWidth="1"/>
    <col min="6153" max="6153" width="9.140625" style="3"/>
    <col min="6154" max="6154" width="7" style="3" customWidth="1"/>
    <col min="6155" max="6156" width="9.140625" style="3"/>
    <col min="6157" max="6157" width="10.140625" style="3" bestFit="1" customWidth="1"/>
    <col min="6158" max="6400" width="9.140625" style="3"/>
    <col min="6401" max="6403" width="12.42578125" style="3" customWidth="1"/>
    <col min="6404" max="6404" width="13" style="3" customWidth="1"/>
    <col min="6405" max="6405" width="15.42578125" style="3" customWidth="1"/>
    <col min="6406" max="6406" width="12" style="3" customWidth="1"/>
    <col min="6407" max="6407" width="18.140625" style="3" customWidth="1"/>
    <col min="6408" max="6408" width="15.42578125" style="3" customWidth="1"/>
    <col min="6409" max="6409" width="9.140625" style="3"/>
    <col min="6410" max="6410" width="7" style="3" customWidth="1"/>
    <col min="6411" max="6412" width="9.140625" style="3"/>
    <col min="6413" max="6413" width="10.140625" style="3" bestFit="1" customWidth="1"/>
    <col min="6414" max="6656" width="9.140625" style="3"/>
    <col min="6657" max="6659" width="12.42578125" style="3" customWidth="1"/>
    <col min="6660" max="6660" width="13" style="3" customWidth="1"/>
    <col min="6661" max="6661" width="15.42578125" style="3" customWidth="1"/>
    <col min="6662" max="6662" width="12" style="3" customWidth="1"/>
    <col min="6663" max="6663" width="18.140625" style="3" customWidth="1"/>
    <col min="6664" max="6664" width="15.42578125" style="3" customWidth="1"/>
    <col min="6665" max="6665" width="9.140625" style="3"/>
    <col min="6666" max="6666" width="7" style="3" customWidth="1"/>
    <col min="6667" max="6668" width="9.140625" style="3"/>
    <col min="6669" max="6669" width="10.140625" style="3" bestFit="1" customWidth="1"/>
    <col min="6670" max="6912" width="9.140625" style="3"/>
    <col min="6913" max="6915" width="12.42578125" style="3" customWidth="1"/>
    <col min="6916" max="6916" width="13" style="3" customWidth="1"/>
    <col min="6917" max="6917" width="15.42578125" style="3" customWidth="1"/>
    <col min="6918" max="6918" width="12" style="3" customWidth="1"/>
    <col min="6919" max="6919" width="18.140625" style="3" customWidth="1"/>
    <col min="6920" max="6920" width="15.42578125" style="3" customWidth="1"/>
    <col min="6921" max="6921" width="9.140625" style="3"/>
    <col min="6922" max="6922" width="7" style="3" customWidth="1"/>
    <col min="6923" max="6924" width="9.140625" style="3"/>
    <col min="6925" max="6925" width="10.140625" style="3" bestFit="1" customWidth="1"/>
    <col min="6926" max="7168" width="9.140625" style="3"/>
    <col min="7169" max="7171" width="12.42578125" style="3" customWidth="1"/>
    <col min="7172" max="7172" width="13" style="3" customWidth="1"/>
    <col min="7173" max="7173" width="15.42578125" style="3" customWidth="1"/>
    <col min="7174" max="7174" width="12" style="3" customWidth="1"/>
    <col min="7175" max="7175" width="18.140625" style="3" customWidth="1"/>
    <col min="7176" max="7176" width="15.42578125" style="3" customWidth="1"/>
    <col min="7177" max="7177" width="9.140625" style="3"/>
    <col min="7178" max="7178" width="7" style="3" customWidth="1"/>
    <col min="7179" max="7180" width="9.140625" style="3"/>
    <col min="7181" max="7181" width="10.140625" style="3" bestFit="1" customWidth="1"/>
    <col min="7182" max="7424" width="9.140625" style="3"/>
    <col min="7425" max="7427" width="12.42578125" style="3" customWidth="1"/>
    <col min="7428" max="7428" width="13" style="3" customWidth="1"/>
    <col min="7429" max="7429" width="15.42578125" style="3" customWidth="1"/>
    <col min="7430" max="7430" width="12" style="3" customWidth="1"/>
    <col min="7431" max="7431" width="18.140625" style="3" customWidth="1"/>
    <col min="7432" max="7432" width="15.42578125" style="3" customWidth="1"/>
    <col min="7433" max="7433" width="9.140625" style="3"/>
    <col min="7434" max="7434" width="7" style="3" customWidth="1"/>
    <col min="7435" max="7436" width="9.140625" style="3"/>
    <col min="7437" max="7437" width="10.140625" style="3" bestFit="1" customWidth="1"/>
    <col min="7438" max="7680" width="9.140625" style="3"/>
    <col min="7681" max="7683" width="12.42578125" style="3" customWidth="1"/>
    <col min="7684" max="7684" width="13" style="3" customWidth="1"/>
    <col min="7685" max="7685" width="15.42578125" style="3" customWidth="1"/>
    <col min="7686" max="7686" width="12" style="3" customWidth="1"/>
    <col min="7687" max="7687" width="18.140625" style="3" customWidth="1"/>
    <col min="7688" max="7688" width="15.42578125" style="3" customWidth="1"/>
    <col min="7689" max="7689" width="9.140625" style="3"/>
    <col min="7690" max="7690" width="7" style="3" customWidth="1"/>
    <col min="7691" max="7692" width="9.140625" style="3"/>
    <col min="7693" max="7693" width="10.140625" style="3" bestFit="1" customWidth="1"/>
    <col min="7694" max="7936" width="9.140625" style="3"/>
    <col min="7937" max="7939" width="12.42578125" style="3" customWidth="1"/>
    <col min="7940" max="7940" width="13" style="3" customWidth="1"/>
    <col min="7941" max="7941" width="15.42578125" style="3" customWidth="1"/>
    <col min="7942" max="7942" width="12" style="3" customWidth="1"/>
    <col min="7943" max="7943" width="18.140625" style="3" customWidth="1"/>
    <col min="7944" max="7944" width="15.42578125" style="3" customWidth="1"/>
    <col min="7945" max="7945" width="9.140625" style="3"/>
    <col min="7946" max="7946" width="7" style="3" customWidth="1"/>
    <col min="7947" max="7948" width="9.140625" style="3"/>
    <col min="7949" max="7949" width="10.140625" style="3" bestFit="1" customWidth="1"/>
    <col min="7950" max="8192" width="9.140625" style="3"/>
    <col min="8193" max="8195" width="12.42578125" style="3" customWidth="1"/>
    <col min="8196" max="8196" width="13" style="3" customWidth="1"/>
    <col min="8197" max="8197" width="15.42578125" style="3" customWidth="1"/>
    <col min="8198" max="8198" width="12" style="3" customWidth="1"/>
    <col min="8199" max="8199" width="18.140625" style="3" customWidth="1"/>
    <col min="8200" max="8200" width="15.42578125" style="3" customWidth="1"/>
    <col min="8201" max="8201" width="9.140625" style="3"/>
    <col min="8202" max="8202" width="7" style="3" customWidth="1"/>
    <col min="8203" max="8204" width="9.140625" style="3"/>
    <col min="8205" max="8205" width="10.140625" style="3" bestFit="1" customWidth="1"/>
    <col min="8206" max="8448" width="9.140625" style="3"/>
    <col min="8449" max="8451" width="12.42578125" style="3" customWidth="1"/>
    <col min="8452" max="8452" width="13" style="3" customWidth="1"/>
    <col min="8453" max="8453" width="15.42578125" style="3" customWidth="1"/>
    <col min="8454" max="8454" width="12" style="3" customWidth="1"/>
    <col min="8455" max="8455" width="18.140625" style="3" customWidth="1"/>
    <col min="8456" max="8456" width="15.42578125" style="3" customWidth="1"/>
    <col min="8457" max="8457" width="9.140625" style="3"/>
    <col min="8458" max="8458" width="7" style="3" customWidth="1"/>
    <col min="8459" max="8460" width="9.140625" style="3"/>
    <col min="8461" max="8461" width="10.140625" style="3" bestFit="1" customWidth="1"/>
    <col min="8462" max="8704" width="9.140625" style="3"/>
    <col min="8705" max="8707" width="12.42578125" style="3" customWidth="1"/>
    <col min="8708" max="8708" width="13" style="3" customWidth="1"/>
    <col min="8709" max="8709" width="15.42578125" style="3" customWidth="1"/>
    <col min="8710" max="8710" width="12" style="3" customWidth="1"/>
    <col min="8711" max="8711" width="18.140625" style="3" customWidth="1"/>
    <col min="8712" max="8712" width="15.42578125" style="3" customWidth="1"/>
    <col min="8713" max="8713" width="9.140625" style="3"/>
    <col min="8714" max="8714" width="7" style="3" customWidth="1"/>
    <col min="8715" max="8716" width="9.140625" style="3"/>
    <col min="8717" max="8717" width="10.140625" style="3" bestFit="1" customWidth="1"/>
    <col min="8718" max="8960" width="9.140625" style="3"/>
    <col min="8961" max="8963" width="12.42578125" style="3" customWidth="1"/>
    <col min="8964" max="8964" width="13" style="3" customWidth="1"/>
    <col min="8965" max="8965" width="15.42578125" style="3" customWidth="1"/>
    <col min="8966" max="8966" width="12" style="3" customWidth="1"/>
    <col min="8967" max="8967" width="18.140625" style="3" customWidth="1"/>
    <col min="8968" max="8968" width="15.42578125" style="3" customWidth="1"/>
    <col min="8969" max="8969" width="9.140625" style="3"/>
    <col min="8970" max="8970" width="7" style="3" customWidth="1"/>
    <col min="8971" max="8972" width="9.140625" style="3"/>
    <col min="8973" max="8973" width="10.140625" style="3" bestFit="1" customWidth="1"/>
    <col min="8974" max="9216" width="9.140625" style="3"/>
    <col min="9217" max="9219" width="12.42578125" style="3" customWidth="1"/>
    <col min="9220" max="9220" width="13" style="3" customWidth="1"/>
    <col min="9221" max="9221" width="15.42578125" style="3" customWidth="1"/>
    <col min="9222" max="9222" width="12" style="3" customWidth="1"/>
    <col min="9223" max="9223" width="18.140625" style="3" customWidth="1"/>
    <col min="9224" max="9224" width="15.42578125" style="3" customWidth="1"/>
    <col min="9225" max="9225" width="9.140625" style="3"/>
    <col min="9226" max="9226" width="7" style="3" customWidth="1"/>
    <col min="9227" max="9228" width="9.140625" style="3"/>
    <col min="9229" max="9229" width="10.140625" style="3" bestFit="1" customWidth="1"/>
    <col min="9230" max="9472" width="9.140625" style="3"/>
    <col min="9473" max="9475" width="12.42578125" style="3" customWidth="1"/>
    <col min="9476" max="9476" width="13" style="3" customWidth="1"/>
    <col min="9477" max="9477" width="15.42578125" style="3" customWidth="1"/>
    <col min="9478" max="9478" width="12" style="3" customWidth="1"/>
    <col min="9479" max="9479" width="18.140625" style="3" customWidth="1"/>
    <col min="9480" max="9480" width="15.42578125" style="3" customWidth="1"/>
    <col min="9481" max="9481" width="9.140625" style="3"/>
    <col min="9482" max="9482" width="7" style="3" customWidth="1"/>
    <col min="9483" max="9484" width="9.140625" style="3"/>
    <col min="9485" max="9485" width="10.140625" style="3" bestFit="1" customWidth="1"/>
    <col min="9486" max="9728" width="9.140625" style="3"/>
    <col min="9729" max="9731" width="12.42578125" style="3" customWidth="1"/>
    <col min="9732" max="9732" width="13" style="3" customWidth="1"/>
    <col min="9733" max="9733" width="15.42578125" style="3" customWidth="1"/>
    <col min="9734" max="9734" width="12" style="3" customWidth="1"/>
    <col min="9735" max="9735" width="18.140625" style="3" customWidth="1"/>
    <col min="9736" max="9736" width="15.42578125" style="3" customWidth="1"/>
    <col min="9737" max="9737" width="9.140625" style="3"/>
    <col min="9738" max="9738" width="7" style="3" customWidth="1"/>
    <col min="9739" max="9740" width="9.140625" style="3"/>
    <col min="9741" max="9741" width="10.140625" style="3" bestFit="1" customWidth="1"/>
    <col min="9742" max="9984" width="9.140625" style="3"/>
    <col min="9985" max="9987" width="12.42578125" style="3" customWidth="1"/>
    <col min="9988" max="9988" width="13" style="3" customWidth="1"/>
    <col min="9989" max="9989" width="15.42578125" style="3" customWidth="1"/>
    <col min="9990" max="9990" width="12" style="3" customWidth="1"/>
    <col min="9991" max="9991" width="18.140625" style="3" customWidth="1"/>
    <col min="9992" max="9992" width="15.42578125" style="3" customWidth="1"/>
    <col min="9993" max="9993" width="9.140625" style="3"/>
    <col min="9994" max="9994" width="7" style="3" customWidth="1"/>
    <col min="9995" max="9996" width="9.140625" style="3"/>
    <col min="9997" max="9997" width="10.140625" style="3" bestFit="1" customWidth="1"/>
    <col min="9998" max="10240" width="9.140625" style="3"/>
    <col min="10241" max="10243" width="12.42578125" style="3" customWidth="1"/>
    <col min="10244" max="10244" width="13" style="3" customWidth="1"/>
    <col min="10245" max="10245" width="15.42578125" style="3" customWidth="1"/>
    <col min="10246" max="10246" width="12" style="3" customWidth="1"/>
    <col min="10247" max="10247" width="18.140625" style="3" customWidth="1"/>
    <col min="10248" max="10248" width="15.42578125" style="3" customWidth="1"/>
    <col min="10249" max="10249" width="9.140625" style="3"/>
    <col min="10250" max="10250" width="7" style="3" customWidth="1"/>
    <col min="10251" max="10252" width="9.140625" style="3"/>
    <col min="10253" max="10253" width="10.140625" style="3" bestFit="1" customWidth="1"/>
    <col min="10254" max="10496" width="9.140625" style="3"/>
    <col min="10497" max="10499" width="12.42578125" style="3" customWidth="1"/>
    <col min="10500" max="10500" width="13" style="3" customWidth="1"/>
    <col min="10501" max="10501" width="15.42578125" style="3" customWidth="1"/>
    <col min="10502" max="10502" width="12" style="3" customWidth="1"/>
    <col min="10503" max="10503" width="18.140625" style="3" customWidth="1"/>
    <col min="10504" max="10504" width="15.42578125" style="3" customWidth="1"/>
    <col min="10505" max="10505" width="9.140625" style="3"/>
    <col min="10506" max="10506" width="7" style="3" customWidth="1"/>
    <col min="10507" max="10508" width="9.140625" style="3"/>
    <col min="10509" max="10509" width="10.140625" style="3" bestFit="1" customWidth="1"/>
    <col min="10510" max="10752" width="9.140625" style="3"/>
    <col min="10753" max="10755" width="12.42578125" style="3" customWidth="1"/>
    <col min="10756" max="10756" width="13" style="3" customWidth="1"/>
    <col min="10757" max="10757" width="15.42578125" style="3" customWidth="1"/>
    <col min="10758" max="10758" width="12" style="3" customWidth="1"/>
    <col min="10759" max="10759" width="18.140625" style="3" customWidth="1"/>
    <col min="10760" max="10760" width="15.42578125" style="3" customWidth="1"/>
    <col min="10761" max="10761" width="9.140625" style="3"/>
    <col min="10762" max="10762" width="7" style="3" customWidth="1"/>
    <col min="10763" max="10764" width="9.140625" style="3"/>
    <col min="10765" max="10765" width="10.140625" style="3" bestFit="1" customWidth="1"/>
    <col min="10766" max="11008" width="9.140625" style="3"/>
    <col min="11009" max="11011" width="12.42578125" style="3" customWidth="1"/>
    <col min="11012" max="11012" width="13" style="3" customWidth="1"/>
    <col min="11013" max="11013" width="15.42578125" style="3" customWidth="1"/>
    <col min="11014" max="11014" width="12" style="3" customWidth="1"/>
    <col min="11015" max="11015" width="18.140625" style="3" customWidth="1"/>
    <col min="11016" max="11016" width="15.42578125" style="3" customWidth="1"/>
    <col min="11017" max="11017" width="9.140625" style="3"/>
    <col min="11018" max="11018" width="7" style="3" customWidth="1"/>
    <col min="11019" max="11020" width="9.140625" style="3"/>
    <col min="11021" max="11021" width="10.140625" style="3" bestFit="1" customWidth="1"/>
    <col min="11022" max="11264" width="9.140625" style="3"/>
    <col min="11265" max="11267" width="12.42578125" style="3" customWidth="1"/>
    <col min="11268" max="11268" width="13" style="3" customWidth="1"/>
    <col min="11269" max="11269" width="15.42578125" style="3" customWidth="1"/>
    <col min="11270" max="11270" width="12" style="3" customWidth="1"/>
    <col min="11271" max="11271" width="18.140625" style="3" customWidth="1"/>
    <col min="11272" max="11272" width="15.42578125" style="3" customWidth="1"/>
    <col min="11273" max="11273" width="9.140625" style="3"/>
    <col min="11274" max="11274" width="7" style="3" customWidth="1"/>
    <col min="11275" max="11276" width="9.140625" style="3"/>
    <col min="11277" max="11277" width="10.140625" style="3" bestFit="1" customWidth="1"/>
    <col min="11278" max="11520" width="9.140625" style="3"/>
    <col min="11521" max="11523" width="12.42578125" style="3" customWidth="1"/>
    <col min="11524" max="11524" width="13" style="3" customWidth="1"/>
    <col min="11525" max="11525" width="15.42578125" style="3" customWidth="1"/>
    <col min="11526" max="11526" width="12" style="3" customWidth="1"/>
    <col min="11527" max="11527" width="18.140625" style="3" customWidth="1"/>
    <col min="11528" max="11528" width="15.42578125" style="3" customWidth="1"/>
    <col min="11529" max="11529" width="9.140625" style="3"/>
    <col min="11530" max="11530" width="7" style="3" customWidth="1"/>
    <col min="11531" max="11532" width="9.140625" style="3"/>
    <col min="11533" max="11533" width="10.140625" style="3" bestFit="1" customWidth="1"/>
    <col min="11534" max="11776" width="9.140625" style="3"/>
    <col min="11777" max="11779" width="12.42578125" style="3" customWidth="1"/>
    <col min="11780" max="11780" width="13" style="3" customWidth="1"/>
    <col min="11781" max="11781" width="15.42578125" style="3" customWidth="1"/>
    <col min="11782" max="11782" width="12" style="3" customWidth="1"/>
    <col min="11783" max="11783" width="18.140625" style="3" customWidth="1"/>
    <col min="11784" max="11784" width="15.42578125" style="3" customWidth="1"/>
    <col min="11785" max="11785" width="9.140625" style="3"/>
    <col min="11786" max="11786" width="7" style="3" customWidth="1"/>
    <col min="11787" max="11788" width="9.140625" style="3"/>
    <col min="11789" max="11789" width="10.140625" style="3" bestFit="1" customWidth="1"/>
    <col min="11790" max="12032" width="9.140625" style="3"/>
    <col min="12033" max="12035" width="12.42578125" style="3" customWidth="1"/>
    <col min="12036" max="12036" width="13" style="3" customWidth="1"/>
    <col min="12037" max="12037" width="15.42578125" style="3" customWidth="1"/>
    <col min="12038" max="12038" width="12" style="3" customWidth="1"/>
    <col min="12039" max="12039" width="18.140625" style="3" customWidth="1"/>
    <col min="12040" max="12040" width="15.42578125" style="3" customWidth="1"/>
    <col min="12041" max="12041" width="9.140625" style="3"/>
    <col min="12042" max="12042" width="7" style="3" customWidth="1"/>
    <col min="12043" max="12044" width="9.140625" style="3"/>
    <col min="12045" max="12045" width="10.140625" style="3" bestFit="1" customWidth="1"/>
    <col min="12046" max="12288" width="9.140625" style="3"/>
    <col min="12289" max="12291" width="12.42578125" style="3" customWidth="1"/>
    <col min="12292" max="12292" width="13" style="3" customWidth="1"/>
    <col min="12293" max="12293" width="15.42578125" style="3" customWidth="1"/>
    <col min="12294" max="12294" width="12" style="3" customWidth="1"/>
    <col min="12295" max="12295" width="18.140625" style="3" customWidth="1"/>
    <col min="12296" max="12296" width="15.42578125" style="3" customWidth="1"/>
    <col min="12297" max="12297" width="9.140625" style="3"/>
    <col min="12298" max="12298" width="7" style="3" customWidth="1"/>
    <col min="12299" max="12300" width="9.140625" style="3"/>
    <col min="12301" max="12301" width="10.140625" style="3" bestFit="1" customWidth="1"/>
    <col min="12302" max="12544" width="9.140625" style="3"/>
    <col min="12545" max="12547" width="12.42578125" style="3" customWidth="1"/>
    <col min="12548" max="12548" width="13" style="3" customWidth="1"/>
    <col min="12549" max="12549" width="15.42578125" style="3" customWidth="1"/>
    <col min="12550" max="12550" width="12" style="3" customWidth="1"/>
    <col min="12551" max="12551" width="18.140625" style="3" customWidth="1"/>
    <col min="12552" max="12552" width="15.42578125" style="3" customWidth="1"/>
    <col min="12553" max="12553" width="9.140625" style="3"/>
    <col min="12554" max="12554" width="7" style="3" customWidth="1"/>
    <col min="12555" max="12556" width="9.140625" style="3"/>
    <col min="12557" max="12557" width="10.140625" style="3" bestFit="1" customWidth="1"/>
    <col min="12558" max="12800" width="9.140625" style="3"/>
    <col min="12801" max="12803" width="12.42578125" style="3" customWidth="1"/>
    <col min="12804" max="12804" width="13" style="3" customWidth="1"/>
    <col min="12805" max="12805" width="15.42578125" style="3" customWidth="1"/>
    <col min="12806" max="12806" width="12" style="3" customWidth="1"/>
    <col min="12807" max="12807" width="18.140625" style="3" customWidth="1"/>
    <col min="12808" max="12808" width="15.42578125" style="3" customWidth="1"/>
    <col min="12809" max="12809" width="9.140625" style="3"/>
    <col min="12810" max="12810" width="7" style="3" customWidth="1"/>
    <col min="12811" max="12812" width="9.140625" style="3"/>
    <col min="12813" max="12813" width="10.140625" style="3" bestFit="1" customWidth="1"/>
    <col min="12814" max="13056" width="9.140625" style="3"/>
    <col min="13057" max="13059" width="12.42578125" style="3" customWidth="1"/>
    <col min="13060" max="13060" width="13" style="3" customWidth="1"/>
    <col min="13061" max="13061" width="15.42578125" style="3" customWidth="1"/>
    <col min="13062" max="13062" width="12" style="3" customWidth="1"/>
    <col min="13063" max="13063" width="18.140625" style="3" customWidth="1"/>
    <col min="13064" max="13064" width="15.42578125" style="3" customWidth="1"/>
    <col min="13065" max="13065" width="9.140625" style="3"/>
    <col min="13066" max="13066" width="7" style="3" customWidth="1"/>
    <col min="13067" max="13068" width="9.140625" style="3"/>
    <col min="13069" max="13069" width="10.140625" style="3" bestFit="1" customWidth="1"/>
    <col min="13070" max="13312" width="9.140625" style="3"/>
    <col min="13313" max="13315" width="12.42578125" style="3" customWidth="1"/>
    <col min="13316" max="13316" width="13" style="3" customWidth="1"/>
    <col min="13317" max="13317" width="15.42578125" style="3" customWidth="1"/>
    <col min="13318" max="13318" width="12" style="3" customWidth="1"/>
    <col min="13319" max="13319" width="18.140625" style="3" customWidth="1"/>
    <col min="13320" max="13320" width="15.42578125" style="3" customWidth="1"/>
    <col min="13321" max="13321" width="9.140625" style="3"/>
    <col min="13322" max="13322" width="7" style="3" customWidth="1"/>
    <col min="13323" max="13324" width="9.140625" style="3"/>
    <col min="13325" max="13325" width="10.140625" style="3" bestFit="1" customWidth="1"/>
    <col min="13326" max="13568" width="9.140625" style="3"/>
    <col min="13569" max="13571" width="12.42578125" style="3" customWidth="1"/>
    <col min="13572" max="13572" width="13" style="3" customWidth="1"/>
    <col min="13573" max="13573" width="15.42578125" style="3" customWidth="1"/>
    <col min="13574" max="13574" width="12" style="3" customWidth="1"/>
    <col min="13575" max="13575" width="18.140625" style="3" customWidth="1"/>
    <col min="13576" max="13576" width="15.42578125" style="3" customWidth="1"/>
    <col min="13577" max="13577" width="9.140625" style="3"/>
    <col min="13578" max="13578" width="7" style="3" customWidth="1"/>
    <col min="13579" max="13580" width="9.140625" style="3"/>
    <col min="13581" max="13581" width="10.140625" style="3" bestFit="1" customWidth="1"/>
    <col min="13582" max="13824" width="9.140625" style="3"/>
    <col min="13825" max="13827" width="12.42578125" style="3" customWidth="1"/>
    <col min="13828" max="13828" width="13" style="3" customWidth="1"/>
    <col min="13829" max="13829" width="15.42578125" style="3" customWidth="1"/>
    <col min="13830" max="13830" width="12" style="3" customWidth="1"/>
    <col min="13831" max="13831" width="18.140625" style="3" customWidth="1"/>
    <col min="13832" max="13832" width="15.42578125" style="3" customWidth="1"/>
    <col min="13833" max="13833" width="9.140625" style="3"/>
    <col min="13834" max="13834" width="7" style="3" customWidth="1"/>
    <col min="13835" max="13836" width="9.140625" style="3"/>
    <col min="13837" max="13837" width="10.140625" style="3" bestFit="1" customWidth="1"/>
    <col min="13838" max="14080" width="9.140625" style="3"/>
    <col min="14081" max="14083" width="12.42578125" style="3" customWidth="1"/>
    <col min="14084" max="14084" width="13" style="3" customWidth="1"/>
    <col min="14085" max="14085" width="15.42578125" style="3" customWidth="1"/>
    <col min="14086" max="14086" width="12" style="3" customWidth="1"/>
    <col min="14087" max="14087" width="18.140625" style="3" customWidth="1"/>
    <col min="14088" max="14088" width="15.42578125" style="3" customWidth="1"/>
    <col min="14089" max="14089" width="9.140625" style="3"/>
    <col min="14090" max="14090" width="7" style="3" customWidth="1"/>
    <col min="14091" max="14092" width="9.140625" style="3"/>
    <col min="14093" max="14093" width="10.140625" style="3" bestFit="1" customWidth="1"/>
    <col min="14094" max="14336" width="9.140625" style="3"/>
    <col min="14337" max="14339" width="12.42578125" style="3" customWidth="1"/>
    <col min="14340" max="14340" width="13" style="3" customWidth="1"/>
    <col min="14341" max="14341" width="15.42578125" style="3" customWidth="1"/>
    <col min="14342" max="14342" width="12" style="3" customWidth="1"/>
    <col min="14343" max="14343" width="18.140625" style="3" customWidth="1"/>
    <col min="14344" max="14344" width="15.42578125" style="3" customWidth="1"/>
    <col min="14345" max="14345" width="9.140625" style="3"/>
    <col min="14346" max="14346" width="7" style="3" customWidth="1"/>
    <col min="14347" max="14348" width="9.140625" style="3"/>
    <col min="14349" max="14349" width="10.140625" style="3" bestFit="1" customWidth="1"/>
    <col min="14350" max="14592" width="9.140625" style="3"/>
    <col min="14593" max="14595" width="12.42578125" style="3" customWidth="1"/>
    <col min="14596" max="14596" width="13" style="3" customWidth="1"/>
    <col min="14597" max="14597" width="15.42578125" style="3" customWidth="1"/>
    <col min="14598" max="14598" width="12" style="3" customWidth="1"/>
    <col min="14599" max="14599" width="18.140625" style="3" customWidth="1"/>
    <col min="14600" max="14600" width="15.42578125" style="3" customWidth="1"/>
    <col min="14601" max="14601" width="9.140625" style="3"/>
    <col min="14602" max="14602" width="7" style="3" customWidth="1"/>
    <col min="14603" max="14604" width="9.140625" style="3"/>
    <col min="14605" max="14605" width="10.140625" style="3" bestFit="1" customWidth="1"/>
    <col min="14606" max="14848" width="9.140625" style="3"/>
    <col min="14849" max="14851" width="12.42578125" style="3" customWidth="1"/>
    <col min="14852" max="14852" width="13" style="3" customWidth="1"/>
    <col min="14853" max="14853" width="15.42578125" style="3" customWidth="1"/>
    <col min="14854" max="14854" width="12" style="3" customWidth="1"/>
    <col min="14855" max="14855" width="18.140625" style="3" customWidth="1"/>
    <col min="14856" max="14856" width="15.42578125" style="3" customWidth="1"/>
    <col min="14857" max="14857" width="9.140625" style="3"/>
    <col min="14858" max="14858" width="7" style="3" customWidth="1"/>
    <col min="14859" max="14860" width="9.140625" style="3"/>
    <col min="14861" max="14861" width="10.140625" style="3" bestFit="1" customWidth="1"/>
    <col min="14862" max="15104" width="9.140625" style="3"/>
    <col min="15105" max="15107" width="12.42578125" style="3" customWidth="1"/>
    <col min="15108" max="15108" width="13" style="3" customWidth="1"/>
    <col min="15109" max="15109" width="15.42578125" style="3" customWidth="1"/>
    <col min="15110" max="15110" width="12" style="3" customWidth="1"/>
    <col min="15111" max="15111" width="18.140625" style="3" customWidth="1"/>
    <col min="15112" max="15112" width="15.42578125" style="3" customWidth="1"/>
    <col min="15113" max="15113" width="9.140625" style="3"/>
    <col min="15114" max="15114" width="7" style="3" customWidth="1"/>
    <col min="15115" max="15116" width="9.140625" style="3"/>
    <col min="15117" max="15117" width="10.140625" style="3" bestFit="1" customWidth="1"/>
    <col min="15118" max="15360" width="9.140625" style="3"/>
    <col min="15361" max="15363" width="12.42578125" style="3" customWidth="1"/>
    <col min="15364" max="15364" width="13" style="3" customWidth="1"/>
    <col min="15365" max="15365" width="15.42578125" style="3" customWidth="1"/>
    <col min="15366" max="15366" width="12" style="3" customWidth="1"/>
    <col min="15367" max="15367" width="18.140625" style="3" customWidth="1"/>
    <col min="15368" max="15368" width="15.42578125" style="3" customWidth="1"/>
    <col min="15369" max="15369" width="9.140625" style="3"/>
    <col min="15370" max="15370" width="7" style="3" customWidth="1"/>
    <col min="15371" max="15372" width="9.140625" style="3"/>
    <col min="15373" max="15373" width="10.140625" style="3" bestFit="1" customWidth="1"/>
    <col min="15374" max="15616" width="9.140625" style="3"/>
    <col min="15617" max="15619" width="12.42578125" style="3" customWidth="1"/>
    <col min="15620" max="15620" width="13" style="3" customWidth="1"/>
    <col min="15621" max="15621" width="15.42578125" style="3" customWidth="1"/>
    <col min="15622" max="15622" width="12" style="3" customWidth="1"/>
    <col min="15623" max="15623" width="18.140625" style="3" customWidth="1"/>
    <col min="15624" max="15624" width="15.42578125" style="3" customWidth="1"/>
    <col min="15625" max="15625" width="9.140625" style="3"/>
    <col min="15626" max="15626" width="7" style="3" customWidth="1"/>
    <col min="15627" max="15628" width="9.140625" style="3"/>
    <col min="15629" max="15629" width="10.140625" style="3" bestFit="1" customWidth="1"/>
    <col min="15630" max="15872" width="9.140625" style="3"/>
    <col min="15873" max="15875" width="12.42578125" style="3" customWidth="1"/>
    <col min="15876" max="15876" width="13" style="3" customWidth="1"/>
    <col min="15877" max="15877" width="15.42578125" style="3" customWidth="1"/>
    <col min="15878" max="15878" width="12" style="3" customWidth="1"/>
    <col min="15879" max="15879" width="18.140625" style="3" customWidth="1"/>
    <col min="15880" max="15880" width="15.42578125" style="3" customWidth="1"/>
    <col min="15881" max="15881" width="9.140625" style="3"/>
    <col min="15882" max="15882" width="7" style="3" customWidth="1"/>
    <col min="15883" max="15884" width="9.140625" style="3"/>
    <col min="15885" max="15885" width="10.140625" style="3" bestFit="1" customWidth="1"/>
    <col min="15886" max="16128" width="9.140625" style="3"/>
    <col min="16129" max="16131" width="12.42578125" style="3" customWidth="1"/>
    <col min="16132" max="16132" width="13" style="3" customWidth="1"/>
    <col min="16133" max="16133" width="15.42578125" style="3" customWidth="1"/>
    <col min="16134" max="16134" width="12" style="3" customWidth="1"/>
    <col min="16135" max="16135" width="18.140625" style="3" customWidth="1"/>
    <col min="16136" max="16136" width="15.42578125" style="3" customWidth="1"/>
    <col min="16137" max="16137" width="9.140625" style="3"/>
    <col min="16138" max="16138" width="7" style="3" customWidth="1"/>
    <col min="16139" max="16140" width="9.140625" style="3"/>
    <col min="16141" max="16141" width="10.140625" style="3" bestFit="1" customWidth="1"/>
    <col min="16142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8.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0.5" customHeight="1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1.2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1261084.3899999999</v>
      </c>
      <c r="B24" s="42"/>
      <c r="C24" s="43"/>
      <c r="D24" s="44">
        <v>1242339.8999999999</v>
      </c>
      <c r="E24" s="44">
        <v>82704.740000000005</v>
      </c>
      <c r="F24" s="45">
        <f>D24-A24</f>
        <v>-18744.489999999991</v>
      </c>
      <c r="G24" s="46">
        <f>H58</f>
        <v>1239616.2740824784</v>
      </c>
      <c r="H24" s="47">
        <f>D24+E24-G24</f>
        <v>85428.365917521529</v>
      </c>
      <c r="J24" s="49"/>
    </row>
    <row r="25" spans="1:15" s="48" customFormat="1" ht="46.15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9.25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/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34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57" customFormat="1" ht="15.75">
      <c r="A33" s="55" t="s">
        <v>36</v>
      </c>
      <c r="B33" s="55"/>
      <c r="C33" s="55"/>
      <c r="D33" s="55"/>
      <c r="E33" s="55"/>
      <c r="F33" s="55"/>
      <c r="G33" s="55"/>
      <c r="H33" s="55"/>
      <c r="I33" s="56"/>
      <c r="J33" s="56"/>
    </row>
    <row r="34" spans="1:10" s="57" customFormat="1">
      <c r="A34" s="58"/>
      <c r="B34" s="59"/>
      <c r="C34" s="60"/>
      <c r="D34" s="60"/>
      <c r="E34" s="61"/>
      <c r="F34" s="61"/>
      <c r="G34" s="59"/>
      <c r="H34" s="62" t="s">
        <v>37</v>
      </c>
      <c r="I34" s="62"/>
    </row>
    <row r="35" spans="1:10" s="57" customFormat="1" ht="15.75">
      <c r="A35" s="63" t="s">
        <v>38</v>
      </c>
      <c r="B35" s="64"/>
      <c r="C35" s="65" t="s">
        <v>39</v>
      </c>
      <c r="D35" s="66"/>
      <c r="E35" s="66"/>
      <c r="F35" s="66"/>
      <c r="G35" s="67"/>
      <c r="H35" s="68" t="s">
        <v>40</v>
      </c>
    </row>
    <row r="36" spans="1:10" s="57" customFormat="1" ht="15" customHeight="1">
      <c r="A36" s="69" t="s">
        <v>41</v>
      </c>
      <c r="B36" s="70"/>
      <c r="C36" s="71" t="s">
        <v>42</v>
      </c>
      <c r="D36" s="71"/>
      <c r="E36" s="71"/>
      <c r="F36" s="71"/>
      <c r="G36" s="71"/>
      <c r="H36" s="72">
        <f>786+1899+19678</f>
        <v>22363</v>
      </c>
    </row>
    <row r="37" spans="1:10" s="57" customFormat="1" ht="15" customHeight="1">
      <c r="A37" s="73"/>
      <c r="B37" s="74"/>
      <c r="C37" s="71" t="s">
        <v>43</v>
      </c>
      <c r="D37" s="75"/>
      <c r="E37" s="75"/>
      <c r="F37" s="75"/>
      <c r="G37" s="76"/>
      <c r="H37" s="72">
        <f>21248+7758+3661+1994+5949</f>
        <v>40610</v>
      </c>
    </row>
    <row r="38" spans="1:10" s="57" customFormat="1" ht="15" customHeight="1">
      <c r="A38" s="73"/>
      <c r="B38" s="74"/>
      <c r="C38" s="71" t="s">
        <v>44</v>
      </c>
      <c r="D38" s="75"/>
      <c r="E38" s="75"/>
      <c r="F38" s="75"/>
      <c r="G38" s="76"/>
      <c r="H38" s="72">
        <f>11840</f>
        <v>11840</v>
      </c>
    </row>
    <row r="39" spans="1:10" s="57" customFormat="1" ht="15" customHeight="1">
      <c r="A39" s="73"/>
      <c r="B39" s="74"/>
      <c r="C39" s="71" t="s">
        <v>45</v>
      </c>
      <c r="D39" s="75"/>
      <c r="E39" s="75"/>
      <c r="F39" s="75"/>
      <c r="G39" s="76"/>
      <c r="H39" s="72">
        <f>27460+9067</f>
        <v>36527</v>
      </c>
    </row>
    <row r="40" spans="1:10" s="57" customFormat="1" ht="15" customHeight="1">
      <c r="A40" s="73"/>
      <c r="B40" s="74"/>
      <c r="C40" s="77" t="s">
        <v>46</v>
      </c>
      <c r="D40" s="75"/>
      <c r="E40" s="75"/>
      <c r="F40" s="75"/>
      <c r="G40" s="76"/>
      <c r="H40" s="72">
        <f>3513</f>
        <v>3513</v>
      </c>
    </row>
    <row r="41" spans="1:10" s="57" customFormat="1" ht="15" customHeight="1">
      <c r="A41" s="78"/>
      <c r="B41" s="79"/>
      <c r="C41" s="71"/>
      <c r="D41" s="75"/>
      <c r="E41" s="75"/>
      <c r="F41" s="75"/>
      <c r="G41" s="76"/>
      <c r="H41" s="80">
        <f>SUM(H36:H40)</f>
        <v>114853</v>
      </c>
    </row>
    <row r="42" spans="1:10" ht="15">
      <c r="A42" s="81"/>
      <c r="B42" s="81"/>
      <c r="C42" s="82"/>
      <c r="D42" s="82"/>
      <c r="E42" s="83"/>
      <c r="F42" s="83"/>
      <c r="G42" s="83"/>
      <c r="H42" s="83"/>
      <c r="I42" s="83"/>
      <c r="J42" s="83"/>
    </row>
    <row r="43" spans="1:10" ht="41.25" customHeight="1">
      <c r="A43" s="19" t="s">
        <v>47</v>
      </c>
      <c r="B43" s="19"/>
      <c r="C43" s="19"/>
      <c r="D43" s="19"/>
      <c r="E43" s="19"/>
      <c r="F43" s="19"/>
      <c r="G43" s="19"/>
      <c r="H43" s="19"/>
      <c r="I43" s="9"/>
      <c r="J43" s="9"/>
    </row>
    <row r="44" spans="1:10">
      <c r="A44" s="82"/>
      <c r="B44" s="82"/>
      <c r="C44" s="82"/>
      <c r="D44" s="82"/>
      <c r="E44" s="83"/>
      <c r="F44" s="83"/>
      <c r="G44" s="83"/>
      <c r="H44" s="83"/>
      <c r="I44" s="83"/>
      <c r="J44" s="83"/>
    </row>
    <row r="45" spans="1:10" ht="33" customHeight="1">
      <c r="A45" s="84" t="s">
        <v>48</v>
      </c>
      <c r="B45" s="84"/>
      <c r="C45" s="84"/>
      <c r="D45" s="84"/>
      <c r="E45" s="84"/>
      <c r="F45" s="84"/>
      <c r="G45" s="84"/>
      <c r="H45" s="84"/>
      <c r="I45" s="85"/>
      <c r="J45" s="85"/>
    </row>
    <row r="46" spans="1:10" ht="15">
      <c r="A46" s="86"/>
      <c r="B46" s="86"/>
      <c r="C46" s="86"/>
      <c r="D46" s="86"/>
      <c r="E46" s="86"/>
      <c r="F46" s="86"/>
      <c r="G46" s="86"/>
      <c r="H46" s="87" t="s">
        <v>49</v>
      </c>
      <c r="J46" s="86"/>
    </row>
    <row r="47" spans="1:10" ht="15.75">
      <c r="A47" s="65" t="s">
        <v>38</v>
      </c>
      <c r="B47" s="67"/>
      <c r="C47" s="65" t="s">
        <v>39</v>
      </c>
      <c r="D47" s="66"/>
      <c r="E47" s="66"/>
      <c r="F47" s="66"/>
      <c r="G47" s="67"/>
      <c r="H47" s="68" t="s">
        <v>40</v>
      </c>
      <c r="I47" s="86"/>
      <c r="J47" s="86"/>
    </row>
    <row r="48" spans="1:10" ht="15" customHeight="1">
      <c r="A48" s="69" t="s">
        <v>41</v>
      </c>
      <c r="B48" s="70"/>
      <c r="C48" s="88" t="s">
        <v>50</v>
      </c>
      <c r="D48" s="88"/>
      <c r="E48" s="88"/>
      <c r="F48" s="88"/>
      <c r="G48" s="88"/>
      <c r="H48" s="89">
        <f>792+1464</f>
        <v>2256</v>
      </c>
      <c r="I48" s="86"/>
      <c r="J48" s="86"/>
    </row>
    <row r="49" spans="1:18" ht="15" customHeight="1">
      <c r="A49" s="73"/>
      <c r="B49" s="74"/>
      <c r="C49" s="90" t="s">
        <v>51</v>
      </c>
      <c r="D49" s="91"/>
      <c r="E49" s="91"/>
      <c r="F49" s="91"/>
      <c r="G49" s="92"/>
      <c r="H49" s="89">
        <v>2659</v>
      </c>
      <c r="I49" s="86"/>
      <c r="J49" s="86"/>
    </row>
    <row r="50" spans="1:18" ht="28.15" customHeight="1">
      <c r="A50" s="73"/>
      <c r="B50" s="74"/>
      <c r="C50" s="93" t="s">
        <v>52</v>
      </c>
      <c r="D50" s="93"/>
      <c r="E50" s="93"/>
      <c r="F50" s="93"/>
      <c r="G50" s="93"/>
      <c r="H50" s="89">
        <f>927+215+1368+1998+3755+1910</f>
        <v>10173</v>
      </c>
      <c r="I50" s="83"/>
      <c r="J50" s="83"/>
      <c r="M50" s="94"/>
    </row>
    <row r="51" spans="1:18" ht="28.15" customHeight="1">
      <c r="A51" s="78"/>
      <c r="B51" s="79"/>
      <c r="C51" s="95" t="s">
        <v>53</v>
      </c>
      <c r="D51" s="96"/>
      <c r="E51" s="96"/>
      <c r="F51" s="96"/>
      <c r="G51" s="97"/>
      <c r="H51" s="89">
        <v>7281.78</v>
      </c>
      <c r="I51" s="83"/>
      <c r="J51" s="83"/>
      <c r="M51" s="94"/>
    </row>
    <row r="52" spans="1:18">
      <c r="A52" s="82"/>
      <c r="B52" s="82"/>
      <c r="C52" s="82"/>
      <c r="D52" s="82"/>
      <c r="E52" s="83"/>
      <c r="F52" s="83"/>
      <c r="G52" s="83"/>
      <c r="H52" s="83"/>
      <c r="I52" s="83"/>
      <c r="J52" s="83"/>
    </row>
    <row r="53" spans="1:18">
      <c r="A53" s="6" t="s">
        <v>54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8" ht="18" customHeight="1">
      <c r="A54" s="98" t="s">
        <v>55</v>
      </c>
      <c r="B54" s="98"/>
      <c r="C54" s="98"/>
      <c r="D54" s="98"/>
      <c r="E54" s="98"/>
      <c r="F54" s="98"/>
      <c r="G54" s="98"/>
      <c r="H54" s="98"/>
      <c r="I54" s="99"/>
      <c r="J54" s="99"/>
    </row>
    <row r="55" spans="1:18" ht="12.2" customHeight="1">
      <c r="A55" s="99"/>
      <c r="B55" s="99"/>
      <c r="C55" s="99"/>
      <c r="D55" s="99"/>
      <c r="E55" s="99"/>
      <c r="F55" s="99"/>
      <c r="G55" s="99"/>
      <c r="H55" s="99"/>
      <c r="I55" s="99"/>
      <c r="J55" s="99"/>
    </row>
    <row r="56" spans="1:18" ht="15.75">
      <c r="A56" s="21" t="s">
        <v>56</v>
      </c>
      <c r="B56" s="21"/>
      <c r="C56" s="21"/>
      <c r="D56" s="21"/>
      <c r="E56" s="21"/>
      <c r="F56" s="21"/>
      <c r="G56" s="21"/>
      <c r="H56" s="21"/>
      <c r="I56" s="22"/>
      <c r="J56" s="22"/>
    </row>
    <row r="57" spans="1:18" ht="15.75">
      <c r="A57" s="100"/>
      <c r="B57" s="100"/>
      <c r="C57" s="100"/>
      <c r="D57" s="100"/>
      <c r="E57" s="100"/>
      <c r="F57" s="100"/>
      <c r="G57" s="100"/>
      <c r="H57" s="87" t="s">
        <v>57</v>
      </c>
      <c r="J57" s="100"/>
    </row>
    <row r="58" spans="1:18" ht="15.75">
      <c r="A58" s="101" t="s">
        <v>58</v>
      </c>
      <c r="B58" s="101"/>
      <c r="C58" s="101"/>
      <c r="D58" s="101"/>
      <c r="E58" s="101"/>
      <c r="F58" s="101"/>
      <c r="G58" s="102"/>
      <c r="H58" s="103">
        <f>SUM(H66:H79)+H60+H65</f>
        <v>1239616.2740824784</v>
      </c>
      <c r="I58" s="104"/>
      <c r="J58" s="104"/>
    </row>
    <row r="59" spans="1:18" ht="15">
      <c r="A59" s="105" t="s">
        <v>59</v>
      </c>
      <c r="B59" s="106" t="s">
        <v>60</v>
      </c>
      <c r="C59" s="107"/>
      <c r="D59" s="107"/>
      <c r="E59" s="107"/>
      <c r="F59" s="107"/>
      <c r="G59" s="108"/>
      <c r="H59" s="109" t="s">
        <v>61</v>
      </c>
      <c r="I59" s="110"/>
    </row>
    <row r="60" spans="1:18" ht="15.75">
      <c r="A60" s="111" t="s">
        <v>62</v>
      </c>
      <c r="B60" s="77" t="s">
        <v>63</v>
      </c>
      <c r="C60" s="71"/>
      <c r="D60" s="71"/>
      <c r="E60" s="71"/>
      <c r="F60" s="71"/>
      <c r="G60" s="71"/>
      <c r="H60" s="112">
        <f>SUM(H61:H64)</f>
        <v>92667.856951168797</v>
      </c>
      <c r="I60" s="23"/>
      <c r="K60" s="113">
        <f>[1]Основное!$C$24*[1]Основное!K35</f>
        <v>0</v>
      </c>
    </row>
    <row r="61" spans="1:18" ht="15">
      <c r="A61" s="111"/>
      <c r="B61" s="77" t="s">
        <v>64</v>
      </c>
      <c r="C61" s="71"/>
      <c r="D61" s="71"/>
      <c r="E61" s="71"/>
      <c r="F61" s="71"/>
      <c r="G61" s="71"/>
      <c r="H61" s="114">
        <v>13842</v>
      </c>
      <c r="I61" s="23"/>
    </row>
    <row r="62" spans="1:18" ht="15">
      <c r="A62" s="111"/>
      <c r="B62" s="115" t="s">
        <v>65</v>
      </c>
      <c r="C62" s="116"/>
      <c r="D62" s="116"/>
      <c r="E62" s="116"/>
      <c r="F62" s="116"/>
      <c r="G62" s="117"/>
      <c r="H62" s="114">
        <v>36282</v>
      </c>
      <c r="I62" s="23"/>
    </row>
    <row r="63" spans="1:18" ht="15">
      <c r="A63" s="111"/>
      <c r="B63" s="77" t="s">
        <v>66</v>
      </c>
      <c r="C63" s="71"/>
      <c r="D63" s="71"/>
      <c r="E63" s="71"/>
      <c r="F63" s="71"/>
      <c r="G63" s="71"/>
      <c r="H63" s="114">
        <v>25605</v>
      </c>
      <c r="I63" s="23"/>
      <c r="L63" s="6"/>
      <c r="M63" s="6"/>
      <c r="N63" s="6"/>
      <c r="O63" s="6"/>
      <c r="P63" s="6"/>
      <c r="Q63" s="6"/>
    </row>
    <row r="64" spans="1:18" ht="50.25" customHeight="1">
      <c r="A64" s="111"/>
      <c r="B64" s="118" t="s">
        <v>67</v>
      </c>
      <c r="C64" s="119"/>
      <c r="D64" s="119"/>
      <c r="E64" s="119"/>
      <c r="F64" s="119"/>
      <c r="G64" s="119"/>
      <c r="H64" s="114">
        <f>[1]Основное!C24*[1]Основное!H35</f>
        <v>16938.856951168789</v>
      </c>
      <c r="I64" s="23"/>
      <c r="L64" s="6"/>
      <c r="M64" s="6"/>
      <c r="N64" s="6"/>
      <c r="O64" s="6"/>
      <c r="P64" s="6"/>
      <c r="Q64" s="6"/>
      <c r="R64" s="6"/>
    </row>
    <row r="65" spans="1:19" ht="29.25" customHeight="1">
      <c r="A65" s="111" t="s">
        <v>68</v>
      </c>
      <c r="B65" s="120" t="s">
        <v>69</v>
      </c>
      <c r="C65" s="121"/>
      <c r="D65" s="121"/>
      <c r="E65" s="121"/>
      <c r="F65" s="121"/>
      <c r="G65" s="122"/>
      <c r="H65" s="114">
        <f>7281.78+11840+1476+[1]Основное!H37*[1]Основное!C24</f>
        <v>20597.78</v>
      </c>
      <c r="I65" s="23"/>
      <c r="L65" s="6"/>
      <c r="M65" s="6"/>
      <c r="N65" s="6"/>
      <c r="O65" s="6"/>
      <c r="P65" s="6"/>
      <c r="Q65" s="6"/>
      <c r="R65" s="6"/>
    </row>
    <row r="66" spans="1:19" ht="15">
      <c r="A66" s="111" t="s">
        <v>70</v>
      </c>
      <c r="B66" s="77" t="s">
        <v>71</v>
      </c>
      <c r="C66" s="71"/>
      <c r="D66" s="71"/>
      <c r="E66" s="71"/>
      <c r="F66" s="71"/>
      <c r="G66" s="71"/>
      <c r="H66" s="114">
        <f>[1]Основное!$C$24*[1]Основное!H36</f>
        <v>3272.2582542813661</v>
      </c>
      <c r="I66" s="23"/>
      <c r="L66" s="6"/>
      <c r="M66" s="6"/>
      <c r="N66" s="6"/>
      <c r="O66" s="6"/>
      <c r="P66" s="6"/>
      <c r="Q66" s="6"/>
      <c r="R66" s="6"/>
    </row>
    <row r="67" spans="1:19" ht="15">
      <c r="A67" s="111" t="s">
        <v>72</v>
      </c>
      <c r="B67" s="77" t="s">
        <v>73</v>
      </c>
      <c r="C67" s="71"/>
      <c r="D67" s="71"/>
      <c r="E67" s="71"/>
      <c r="F67" s="71"/>
      <c r="G67" s="71"/>
      <c r="H67" s="114">
        <f>[1]Основное!$C$24*[1]Основное!H38</f>
        <v>58225.907467455705</v>
      </c>
      <c r="I67" s="23"/>
      <c r="K67" s="6"/>
      <c r="L67" s="6"/>
      <c r="M67" s="6"/>
      <c r="N67" s="6"/>
      <c r="O67" s="6"/>
      <c r="P67" s="6"/>
      <c r="Q67" s="6"/>
      <c r="R67" s="6"/>
    </row>
    <row r="68" spans="1:19" ht="15">
      <c r="A68" s="111" t="s">
        <v>74</v>
      </c>
      <c r="B68" s="77" t="s">
        <v>75</v>
      </c>
      <c r="C68" s="71"/>
      <c r="D68" s="71"/>
      <c r="E68" s="71"/>
      <c r="F68" s="71"/>
      <c r="G68" s="71"/>
      <c r="H68" s="114">
        <f>[1]Основное!$C$24*[1]Основное!H39</f>
        <v>5585.5597278986952</v>
      </c>
      <c r="I68" s="23"/>
      <c r="K68" s="6"/>
      <c r="L68" s="6"/>
      <c r="M68" s="6"/>
      <c r="N68" s="6"/>
      <c r="O68" s="6"/>
      <c r="P68" s="6"/>
      <c r="Q68" s="6"/>
      <c r="R68" s="6"/>
    </row>
    <row r="69" spans="1:19" ht="15">
      <c r="A69" s="111" t="s">
        <v>76</v>
      </c>
      <c r="B69" s="77" t="s">
        <v>77</v>
      </c>
      <c r="C69" s="71"/>
      <c r="D69" s="71"/>
      <c r="E69" s="71"/>
      <c r="F69" s="71"/>
      <c r="G69" s="71"/>
      <c r="H69" s="114">
        <f>[1]Основное!$C$24*[1]Основное!H40</f>
        <v>43451.275191719491</v>
      </c>
      <c r="I69" s="23"/>
      <c r="K69" s="83"/>
      <c r="L69" s="83"/>
      <c r="M69" s="83"/>
      <c r="N69" s="83"/>
      <c r="O69" s="83"/>
      <c r="P69" s="6"/>
    </row>
    <row r="70" spans="1:19" ht="15">
      <c r="A70" s="111" t="s">
        <v>78</v>
      </c>
      <c r="B70" s="77" t="s">
        <v>79</v>
      </c>
      <c r="C70" s="71"/>
      <c r="D70" s="71"/>
      <c r="E70" s="71"/>
      <c r="F70" s="71"/>
      <c r="G70" s="71"/>
      <c r="H70" s="114">
        <f>[1]Основное!$C$24*[1]Основное!H41</f>
        <v>202868.73770613721</v>
      </c>
      <c r="I70" s="23"/>
      <c r="K70" s="83"/>
      <c r="L70" s="83"/>
      <c r="M70" s="83"/>
      <c r="N70" s="83"/>
      <c r="O70" s="83"/>
      <c r="P70" s="6"/>
    </row>
    <row r="71" spans="1:19" ht="15">
      <c r="A71" s="111" t="s">
        <v>80</v>
      </c>
      <c r="B71" s="77" t="s">
        <v>81</v>
      </c>
      <c r="C71" s="71"/>
      <c r="D71" s="71"/>
      <c r="E71" s="71"/>
      <c r="F71" s="71"/>
      <c r="G71" s="71"/>
      <c r="H71" s="114">
        <f>[1]Основное!$C$24*[1]Основное!H42+4100*3</f>
        <v>17563.508297482898</v>
      </c>
      <c r="I71" s="23"/>
      <c r="K71" s="82"/>
      <c r="L71" s="82"/>
      <c r="M71" s="82"/>
      <c r="N71" s="82"/>
      <c r="O71" s="82"/>
      <c r="P71" s="6"/>
    </row>
    <row r="72" spans="1:19" ht="15">
      <c r="A72" s="111" t="s">
        <v>82</v>
      </c>
      <c r="B72" s="77" t="s">
        <v>83</v>
      </c>
      <c r="C72" s="71"/>
      <c r="D72" s="71"/>
      <c r="E72" s="71"/>
      <c r="F72" s="71"/>
      <c r="G72" s="71"/>
      <c r="H72" s="114"/>
      <c r="I72" s="23"/>
      <c r="K72" s="82"/>
      <c r="L72" s="82"/>
      <c r="M72" s="82"/>
      <c r="N72" s="82"/>
      <c r="O72" s="82"/>
      <c r="P72" s="6"/>
    </row>
    <row r="73" spans="1:19" ht="15">
      <c r="A73" s="111" t="s">
        <v>84</v>
      </c>
      <c r="B73" s="77" t="s">
        <v>85</v>
      </c>
      <c r="C73" s="71"/>
      <c r="D73" s="71"/>
      <c r="E73" s="71"/>
      <c r="F73" s="71"/>
      <c r="G73" s="71"/>
      <c r="H73" s="114">
        <f>[1]Основное!$C$24*[1]Основное!H43</f>
        <v>29937.504510764364</v>
      </c>
      <c r="I73" s="23"/>
      <c r="K73" s="6"/>
      <c r="L73" s="6"/>
      <c r="M73" s="6"/>
      <c r="N73" s="6"/>
    </row>
    <row r="74" spans="1:19" ht="15">
      <c r="A74" s="111" t="s">
        <v>86</v>
      </c>
      <c r="B74" s="77" t="s">
        <v>87</v>
      </c>
      <c r="C74" s="71"/>
      <c r="D74" s="71"/>
      <c r="E74" s="71"/>
      <c r="F74" s="71"/>
      <c r="G74" s="71"/>
      <c r="H74" s="114">
        <f>[1]Основное!$C$24*[1]Основное!H44</f>
        <v>21118.856261554887</v>
      </c>
      <c r="I74" s="23"/>
    </row>
    <row r="75" spans="1:19" ht="15">
      <c r="A75" s="111" t="s">
        <v>88</v>
      </c>
      <c r="B75" s="77" t="s">
        <v>89</v>
      </c>
      <c r="C75" s="71"/>
      <c r="D75" s="71"/>
      <c r="E75" s="71"/>
      <c r="F75" s="71"/>
      <c r="G75" s="71"/>
      <c r="H75" s="114">
        <f>[1]Основное!$C$24*[1]Основное!H45</f>
        <v>523159.73515932291</v>
      </c>
      <c r="I75" s="23"/>
      <c r="K75" s="16"/>
      <c r="L75" s="16"/>
      <c r="M75" s="16"/>
      <c r="N75" s="16"/>
      <c r="O75" s="16"/>
      <c r="P75" s="16"/>
      <c r="Q75" s="16"/>
      <c r="R75" s="16"/>
      <c r="S75" s="16"/>
    </row>
    <row r="76" spans="1:19" ht="15">
      <c r="A76" s="111" t="s">
        <v>90</v>
      </c>
      <c r="B76" s="77" t="s">
        <v>91</v>
      </c>
      <c r="C76" s="71"/>
      <c r="D76" s="71"/>
      <c r="E76" s="71"/>
      <c r="F76" s="71"/>
      <c r="G76" s="71"/>
      <c r="H76" s="114">
        <f>443+[1]Основное!$C$24*[1]Основное!H46</f>
        <v>160435.31710270845</v>
      </c>
      <c r="I76" s="23"/>
    </row>
    <row r="77" spans="1:19" ht="15">
      <c r="A77" s="111" t="s">
        <v>92</v>
      </c>
      <c r="B77" s="77" t="s">
        <v>93</v>
      </c>
      <c r="C77" s="71"/>
      <c r="D77" s="71"/>
      <c r="E77" s="71"/>
      <c r="F77" s="71"/>
      <c r="G77" s="71"/>
      <c r="H77" s="114">
        <f>[1]Основное!$C$24*[1]Основное!H47</f>
        <v>13710.047873169613</v>
      </c>
      <c r="I77" s="23"/>
    </row>
    <row r="78" spans="1:19" ht="15">
      <c r="A78" s="111" t="s">
        <v>94</v>
      </c>
      <c r="B78" s="77" t="s">
        <v>95</v>
      </c>
      <c r="C78" s="71"/>
      <c r="D78" s="71"/>
      <c r="E78" s="71"/>
      <c r="F78" s="71"/>
      <c r="G78" s="71"/>
      <c r="H78" s="114">
        <f>[1]Основное!$C$24*[1]Основное!H48</f>
        <v>9189.3978788140721</v>
      </c>
      <c r="I78" s="23"/>
    </row>
    <row r="79" spans="1:19" ht="14.25">
      <c r="A79" s="123" t="s">
        <v>96</v>
      </c>
      <c r="B79" s="124" t="s">
        <v>97</v>
      </c>
      <c r="C79" s="125"/>
      <c r="D79" s="125"/>
      <c r="E79" s="125"/>
      <c r="F79" s="125"/>
      <c r="G79" s="125"/>
      <c r="H79" s="126">
        <f>A24*0.03</f>
        <v>37832.531699999992</v>
      </c>
      <c r="I79" s="127"/>
      <c r="J79" s="127"/>
    </row>
    <row r="80" spans="1:19" s="57" customFormat="1" ht="26.45" customHeight="1">
      <c r="A80" s="128" t="s">
        <v>98</v>
      </c>
      <c r="B80" s="128"/>
      <c r="C80" s="128"/>
      <c r="D80" s="128"/>
      <c r="E80" s="128"/>
      <c r="F80" s="128"/>
      <c r="G80" s="128"/>
      <c r="H80" s="128"/>
      <c r="I80" s="129"/>
      <c r="J80" s="129"/>
    </row>
    <row r="81" spans="1:16" s="57" customFormat="1">
      <c r="A81" s="130"/>
      <c r="B81" s="131"/>
      <c r="C81" s="131"/>
      <c r="D81" s="131"/>
      <c r="E81" s="131"/>
      <c r="F81" s="131"/>
      <c r="G81" s="131"/>
      <c r="H81" s="131"/>
      <c r="I81" s="132"/>
      <c r="J81" s="132"/>
    </row>
    <row r="82" spans="1:16" s="57" customFormat="1" ht="15.75">
      <c r="A82" s="133" t="s">
        <v>99</v>
      </c>
      <c r="B82" s="133"/>
      <c r="C82" s="133"/>
      <c r="D82" s="133"/>
      <c r="E82" s="133"/>
      <c r="F82" s="133"/>
      <c r="G82" s="133"/>
      <c r="I82" s="130"/>
      <c r="J82" s="130"/>
    </row>
    <row r="83" spans="1:16" s="57" customFormat="1" ht="15">
      <c r="A83" s="110"/>
      <c r="B83" s="110"/>
      <c r="C83" s="110"/>
      <c r="D83" s="110"/>
      <c r="F83" s="134"/>
      <c r="G83" s="135" t="s">
        <v>100</v>
      </c>
      <c r="H83" s="132"/>
      <c r="I83" s="132"/>
      <c r="J83" s="132"/>
    </row>
    <row r="84" spans="1:16" s="57" customFormat="1" ht="89.45" customHeight="1">
      <c r="A84" s="136" t="s">
        <v>101</v>
      </c>
      <c r="B84" s="137" t="s">
        <v>102</v>
      </c>
      <c r="C84" s="138" t="s">
        <v>103</v>
      </c>
      <c r="D84" s="139" t="s">
        <v>104</v>
      </c>
      <c r="E84" s="139" t="s">
        <v>105</v>
      </c>
      <c r="F84" s="136" t="s">
        <v>106</v>
      </c>
      <c r="G84" s="140" t="s">
        <v>107</v>
      </c>
      <c r="H84" s="141"/>
      <c r="I84" s="142"/>
      <c r="J84" s="134"/>
      <c r="K84" s="132"/>
      <c r="L84" s="132"/>
      <c r="M84" s="132"/>
    </row>
    <row r="85" spans="1:16" s="57" customFormat="1" ht="15.75">
      <c r="A85" s="143">
        <v>124.74</v>
      </c>
      <c r="B85" s="143">
        <v>6480</v>
      </c>
      <c r="C85" s="144">
        <f>6000+6500</f>
        <v>12500</v>
      </c>
      <c r="D85" s="144">
        <v>12000</v>
      </c>
      <c r="E85" s="144">
        <v>6000</v>
      </c>
      <c r="F85" s="144">
        <v>45600</v>
      </c>
      <c r="G85" s="145">
        <f>SUM(A85:F85)</f>
        <v>82704.739999999991</v>
      </c>
      <c r="H85" s="146"/>
      <c r="I85" s="147"/>
      <c r="J85" s="132"/>
      <c r="K85" s="132"/>
    </row>
    <row r="86" spans="1:16" s="57" customFormat="1" ht="15">
      <c r="A86" s="148"/>
      <c r="B86" s="148"/>
      <c r="C86" s="149"/>
      <c r="D86" s="149"/>
      <c r="E86" s="149"/>
      <c r="F86" s="149"/>
      <c r="G86" s="134"/>
      <c r="H86" s="132"/>
      <c r="I86" s="132"/>
      <c r="J86" s="132"/>
    </row>
    <row r="87" spans="1:16" s="57" customFormat="1" ht="90.75" customHeight="1">
      <c r="A87" s="150" t="s">
        <v>108</v>
      </c>
      <c r="B87" s="150"/>
      <c r="C87" s="150"/>
      <c r="D87" s="150"/>
      <c r="E87" s="150"/>
      <c r="F87" s="150"/>
      <c r="G87" s="150"/>
      <c r="H87" s="150"/>
      <c r="I87" s="151"/>
      <c r="J87" s="151"/>
      <c r="K87" s="151"/>
      <c r="L87" s="151"/>
      <c r="M87" s="151"/>
    </row>
    <row r="88" spans="1:16" ht="63" customHeight="1">
      <c r="A88" s="152" t="s">
        <v>109</v>
      </c>
      <c r="B88" s="152"/>
      <c r="C88" s="152"/>
      <c r="D88" s="152"/>
      <c r="E88" s="152"/>
      <c r="F88" s="152"/>
      <c r="G88" s="152"/>
      <c r="H88" s="152"/>
      <c r="I88" s="153"/>
      <c r="J88" s="153"/>
      <c r="K88" s="153"/>
      <c r="L88" s="153"/>
      <c r="M88" s="153"/>
      <c r="N88" s="153"/>
      <c r="O88" s="153"/>
      <c r="P88" s="153"/>
    </row>
    <row r="89" spans="1:16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</row>
    <row r="90" spans="1:16" ht="15">
      <c r="A90" s="155" t="s">
        <v>110</v>
      </c>
      <c r="B90" s="155"/>
      <c r="C90" s="155"/>
      <c r="D90" s="155"/>
      <c r="E90" s="155"/>
      <c r="F90" s="155"/>
      <c r="G90" s="155"/>
      <c r="H90" s="155"/>
      <c r="I90" s="156"/>
      <c r="J90" s="156"/>
      <c r="K90" s="157"/>
      <c r="L90" s="157"/>
      <c r="M90" s="157"/>
      <c r="N90" s="157"/>
      <c r="O90" s="157"/>
      <c r="P90" s="157"/>
    </row>
    <row r="91" spans="1:16" ht="15">
      <c r="A91" s="155" t="s">
        <v>111</v>
      </c>
      <c r="B91" s="155"/>
      <c r="C91" s="155"/>
      <c r="D91" s="155"/>
      <c r="E91" s="155"/>
      <c r="F91" s="155"/>
      <c r="G91" s="155"/>
      <c r="H91" s="155"/>
      <c r="I91" s="156"/>
      <c r="J91" s="156"/>
      <c r="K91" s="157"/>
      <c r="L91" s="157"/>
      <c r="M91" s="157"/>
      <c r="N91" s="157"/>
      <c r="O91" s="157"/>
      <c r="P91" s="157"/>
    </row>
    <row r="92" spans="1:16" ht="14.25">
      <c r="A92" s="158" t="s">
        <v>112</v>
      </c>
      <c r="B92" s="158"/>
      <c r="C92" s="158"/>
      <c r="D92" s="158"/>
      <c r="E92" s="158"/>
      <c r="F92" s="158"/>
      <c r="G92" s="158"/>
      <c r="H92" s="158"/>
      <c r="I92" s="159"/>
      <c r="J92" s="159"/>
      <c r="K92" s="159"/>
      <c r="L92" s="159"/>
      <c r="M92" s="159"/>
      <c r="N92" s="159"/>
      <c r="O92" s="159"/>
      <c r="P92" s="159"/>
    </row>
    <row r="93" spans="1:16" ht="15">
      <c r="A93" s="160" t="s">
        <v>113</v>
      </c>
      <c r="B93" s="160"/>
      <c r="C93" s="160"/>
      <c r="D93" s="160"/>
      <c r="E93" s="160"/>
      <c r="F93" s="160"/>
      <c r="G93" s="160"/>
      <c r="H93" s="160"/>
      <c r="I93" s="161"/>
      <c r="J93" s="161"/>
      <c r="K93" s="162"/>
      <c r="L93" s="162"/>
      <c r="M93" s="162"/>
      <c r="N93" s="162"/>
      <c r="O93" s="162"/>
      <c r="P93" s="162"/>
    </row>
    <row r="94" spans="1:16" ht="15">
      <c r="A94" s="163" t="s">
        <v>114</v>
      </c>
      <c r="B94" s="163"/>
      <c r="C94" s="163"/>
      <c r="D94" s="163"/>
      <c r="E94" s="163"/>
      <c r="F94" s="163"/>
      <c r="G94" s="163"/>
      <c r="H94" s="163"/>
      <c r="I94" s="164"/>
      <c r="J94" s="164"/>
    </row>
  </sheetData>
  <mergeCells count="52">
    <mergeCell ref="A88:H88"/>
    <mergeCell ref="A90:H90"/>
    <mergeCell ref="A91:H91"/>
    <mergeCell ref="A92:H92"/>
    <mergeCell ref="A93:H93"/>
    <mergeCell ref="A94:H94"/>
    <mergeCell ref="B65:G65"/>
    <mergeCell ref="K75:S75"/>
    <mergeCell ref="A80:H80"/>
    <mergeCell ref="B81:H81"/>
    <mergeCell ref="A82:G82"/>
    <mergeCell ref="A87:H87"/>
    <mergeCell ref="A54:H54"/>
    <mergeCell ref="A56:H56"/>
    <mergeCell ref="A58:G58"/>
    <mergeCell ref="B59:G59"/>
    <mergeCell ref="B62:G62"/>
    <mergeCell ref="B64:G64"/>
    <mergeCell ref="A45:H45"/>
    <mergeCell ref="A47:B47"/>
    <mergeCell ref="C47:G47"/>
    <mergeCell ref="A48:B51"/>
    <mergeCell ref="C48:G48"/>
    <mergeCell ref="C49:G49"/>
    <mergeCell ref="C50:G50"/>
    <mergeCell ref="C51:G51"/>
    <mergeCell ref="C34:D34"/>
    <mergeCell ref="E34:F34"/>
    <mergeCell ref="A35:B35"/>
    <mergeCell ref="C35:G35"/>
    <mergeCell ref="A36:B41"/>
    <mergeCell ref="A43:H43"/>
    <mergeCell ref="A24:C24"/>
    <mergeCell ref="A25:H25"/>
    <mergeCell ref="A26:H26"/>
    <mergeCell ref="A28:H28"/>
    <mergeCell ref="A30:H30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58" r:id="rId1" display="blgorod@rambler.ru,"/>
    <hyperlink ref="B59" r:id="rId2" display="blgorod@rambler.ru,"/>
    <hyperlink ref="A92" r:id="rId3" display="blgorod@rambler.ru,"/>
  </hyperlinks>
  <pageMargins left="0.78740157480314965" right="0.78740157480314965" top="0.78740157480314965" bottom="3.937007874015748E-2" header="0.51181102362204722" footer="0.51181102362204722"/>
  <pageSetup paperSize="9" scale="74" orientation="portrait" verticalDpi="360" r:id="rId4"/>
  <headerFooter alignWithMargins="0"/>
  <rowBreaks count="1" manualBreakCount="1">
    <brk id="5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21</vt:lpstr>
      <vt:lpstr>Лист1</vt:lpstr>
      <vt:lpstr>Лист2</vt:lpstr>
      <vt:lpstr>Лист3</vt:lpstr>
      <vt:lpstr>'Садовая 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2022-03-23T06:35:51Z</dcterms:modified>
</cp:coreProperties>
</file>