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22'!$A$1:$H$96</definedName>
  </definedNames>
  <calcPr calcId="124519"/>
</workbook>
</file>

<file path=xl/calcChain.xml><?xml version="1.0" encoding="utf-8"?>
<calcChain xmlns="http://schemas.openxmlformats.org/spreadsheetml/2006/main">
  <c r="F87" i="4"/>
  <c r="H81"/>
  <c r="H80"/>
  <c r="H79"/>
  <c r="H78"/>
  <c r="H77"/>
  <c r="H76"/>
  <c r="H75"/>
  <c r="H74"/>
  <c r="H73"/>
  <c r="H72"/>
  <c r="H71"/>
  <c r="H70"/>
  <c r="H69"/>
  <c r="H68"/>
  <c r="H67"/>
  <c r="H66"/>
  <c r="K61"/>
  <c r="H61"/>
  <c r="H59"/>
  <c r="G24" s="1"/>
  <c r="H24" s="1"/>
  <c r="H51"/>
  <c r="H49"/>
  <c r="H42"/>
  <c r="H39"/>
  <c r="H38"/>
  <c r="H37"/>
  <c r="H36"/>
  <c r="H40" s="1"/>
  <c r="F24"/>
</calcChain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<sst xmlns="http://schemas.openxmlformats.org/spreadsheetml/2006/main" count="121" uniqueCount="117">
  <si>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</si>
  <si>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 об исполнении договора управления жилым домом №22 по ул.Садовая</t>
  </si>
  <si>
    <t xml:space="preserve">за период: 2021 г. </t>
  </si>
  <si>
    <t xml:space="preserve">Адрес дома - Садовая 22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</si>
  <si>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19,88 руб/м², </t>
    </r>
  </si>
  <si>
    <t>Принят в управление - ноябрь 2008 г.</t>
  </si>
  <si>
    <t>Общая площадь дома - 8211,40 кв. м</t>
  </si>
  <si>
    <t>Общая площадь квартир - 6413,80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</si>
  <si>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</si>
  <si>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</si>
  <si>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</si>
  <si>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</si>
  <si>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</si>
  <si>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14,52 руб/м²</t>
  </si>
  <si>
    <t>Площадь подъезда - 1313 кв. м</t>
  </si>
  <si>
    <t xml:space="preserve"> - текущий ремонт </t>
  </si>
  <si>
    <t>2,22 руб/м²</t>
  </si>
  <si>
    <t>Площадь подвала - 415,2 кв. м</t>
  </si>
  <si>
    <t xml:space="preserve"> - содержание лифтов </t>
  </si>
  <si>
    <t>3,14 руб/м²</t>
  </si>
  <si>
    <t>Площадь кровли - 507 кв. м</t>
  </si>
  <si>
    <t>Площадь газона - 264 кв. м</t>
  </si>
  <si>
    <t>В таблице №1 приведено движение денежных средств по статье содержание и текущий ремонт  по лицевому счету дома №22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</si>
  <si>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</si>
  <si>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</si>
  <si>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</si>
  <si>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</si>
  <si>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</si>
  <si>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</si>
  <si>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</si>
  <si>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</si>
  <si>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59 473 руб. </t>
  </si>
  <si>
    <r>
      <t xml:space="preserve">Задолженность населения за жку на 31.12.2021г. составляет 320 303,01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</si>
  <si>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</si>
  <si>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</si>
  <si>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</si>
  <si>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</si>
  <si>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</si>
  <si>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</si>
  <si>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</si>
  <si>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</si>
  <si>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</si>
  <si>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д.22</t>
  </si>
  <si>
    <t>Замена автоматических выключателей</t>
  </si>
  <si>
    <t>Смена вентилей, сгонов труб-ов, полиэт. Труб</t>
  </si>
  <si>
    <t xml:space="preserve">Ремонт охранно-пожарной сигнализации </t>
  </si>
  <si>
    <t>Ремонт общестроительный (уст-ка мусорн. контейнера)</t>
  </si>
  <si>
    <t>Перечень выполненных работ по программе энергосбержения</t>
  </si>
  <si>
    <t>Установка авт. Выключ. (материалы)</t>
  </si>
  <si>
    <t>В ходе плановых осмотров, а также на основании обращений собственников помещений жилого дома №22 по ул.Садовая в 2021году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</si>
  <si>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</si>
  <si>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</si>
  <si>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</si>
  <si>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Окраска мусорных контейнеров, скамеек и т.д.</t>
  </si>
  <si>
    <t>Ремонт общестроительный (замки, ремонт мус. Контейнеров, ремонт съезда мус. Камеры, мус. Контйнера, уст-ка стёкол)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</si>
  <si>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</si>
  <si>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</si>
  <si>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</si>
  <si>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</si>
  <si>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</si>
  <si>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</si>
  <si>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</si>
  <si>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</si>
  <si>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</si>
  <si>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</si>
  <si>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</si>
  <si>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</si>
  <si>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охранно-пожарной сигнализации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</si>
  <si>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</si>
  <si>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</si>
  <si>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</si>
  <si>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</si>
  <si>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</si>
  <si>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</si>
  <si>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</si>
  <si>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</si>
  <si>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</si>
  <si>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</si>
  <si>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</si>
  <si>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</si>
  <si>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</si>
  <si>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</si>
  <si>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</si>
  <si>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</si>
  <si>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</si>
  <si>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</si>
  <si>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Обслуживание системы пожарной сигнализации и дымоудаления</t>
  </si>
  <si>
    <t>10</t>
  </si>
  <si>
    <t>Аренда 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</si>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</sst>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21" fillId="2" borderId="1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5">
          <cell r="C25">
            <v>6413.8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>
        <row r="7">
          <cell r="H7">
            <v>6413.8</v>
          </cell>
          <cell r="J7">
            <v>2315.3818000000001</v>
          </cell>
        </row>
        <row r="17">
          <cell r="J17">
            <v>16.007758903083907</v>
          </cell>
        </row>
        <row r="18">
          <cell r="J18">
            <v>11.07162150779166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6"/>
  <sheetViews>
    <sheetView tabSelected="1" view="pageBreakPreview" zoomScaleSheetLayoutView="100" workbookViewId="0">
      <selection sqref="A1:H1"/>
    </sheetView>
  </sheetViews>
  <sheetFormatPr defaultRowHeight="12.75"/>
  <cols>
    <col min="1" max="2" width="12" style="3" customWidth="1"/>
    <col min="3" max="3" width="12.42578125" style="3" customWidth="1"/>
    <col min="4" max="5" width="15" style="3" customWidth="1"/>
    <col min="6" max="6" width="16.42578125" style="3" customWidth="1"/>
    <col min="7" max="7" width="21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8" width="12" style="3" customWidth="1"/>
    <col min="259" max="259" width="12.42578125" style="3" customWidth="1"/>
    <col min="260" max="261" width="15" style="3" customWidth="1"/>
    <col min="262" max="262" width="16.42578125" style="3" customWidth="1"/>
    <col min="263" max="263" width="21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4" width="12" style="3" customWidth="1"/>
    <col min="515" max="515" width="12.42578125" style="3" customWidth="1"/>
    <col min="516" max="517" width="15" style="3" customWidth="1"/>
    <col min="518" max="518" width="16.42578125" style="3" customWidth="1"/>
    <col min="519" max="519" width="21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0" width="12" style="3" customWidth="1"/>
    <col min="771" max="771" width="12.42578125" style="3" customWidth="1"/>
    <col min="772" max="773" width="15" style="3" customWidth="1"/>
    <col min="774" max="774" width="16.42578125" style="3" customWidth="1"/>
    <col min="775" max="775" width="21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6" width="12" style="3" customWidth="1"/>
    <col min="1027" max="1027" width="12.42578125" style="3" customWidth="1"/>
    <col min="1028" max="1029" width="15" style="3" customWidth="1"/>
    <col min="1030" max="1030" width="16.42578125" style="3" customWidth="1"/>
    <col min="1031" max="1031" width="21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2" width="12" style="3" customWidth="1"/>
    <col min="1283" max="1283" width="12.42578125" style="3" customWidth="1"/>
    <col min="1284" max="1285" width="15" style="3" customWidth="1"/>
    <col min="1286" max="1286" width="16.42578125" style="3" customWidth="1"/>
    <col min="1287" max="1287" width="21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8" width="12" style="3" customWidth="1"/>
    <col min="1539" max="1539" width="12.42578125" style="3" customWidth="1"/>
    <col min="1540" max="1541" width="15" style="3" customWidth="1"/>
    <col min="1542" max="1542" width="16.42578125" style="3" customWidth="1"/>
    <col min="1543" max="1543" width="21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4" width="12" style="3" customWidth="1"/>
    <col min="1795" max="1795" width="12.42578125" style="3" customWidth="1"/>
    <col min="1796" max="1797" width="15" style="3" customWidth="1"/>
    <col min="1798" max="1798" width="16.42578125" style="3" customWidth="1"/>
    <col min="1799" max="1799" width="21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0" width="12" style="3" customWidth="1"/>
    <col min="2051" max="2051" width="12.42578125" style="3" customWidth="1"/>
    <col min="2052" max="2053" width="15" style="3" customWidth="1"/>
    <col min="2054" max="2054" width="16.42578125" style="3" customWidth="1"/>
    <col min="2055" max="2055" width="21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6" width="12" style="3" customWidth="1"/>
    <col min="2307" max="2307" width="12.42578125" style="3" customWidth="1"/>
    <col min="2308" max="2309" width="15" style="3" customWidth="1"/>
    <col min="2310" max="2310" width="16.42578125" style="3" customWidth="1"/>
    <col min="2311" max="2311" width="21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2" width="12" style="3" customWidth="1"/>
    <col min="2563" max="2563" width="12.42578125" style="3" customWidth="1"/>
    <col min="2564" max="2565" width="15" style="3" customWidth="1"/>
    <col min="2566" max="2566" width="16.42578125" style="3" customWidth="1"/>
    <col min="2567" max="2567" width="21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8" width="12" style="3" customWidth="1"/>
    <col min="2819" max="2819" width="12.42578125" style="3" customWidth="1"/>
    <col min="2820" max="2821" width="15" style="3" customWidth="1"/>
    <col min="2822" max="2822" width="16.42578125" style="3" customWidth="1"/>
    <col min="2823" max="2823" width="21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4" width="12" style="3" customWidth="1"/>
    <col min="3075" max="3075" width="12.42578125" style="3" customWidth="1"/>
    <col min="3076" max="3077" width="15" style="3" customWidth="1"/>
    <col min="3078" max="3078" width="16.42578125" style="3" customWidth="1"/>
    <col min="3079" max="3079" width="21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0" width="12" style="3" customWidth="1"/>
    <col min="3331" max="3331" width="12.42578125" style="3" customWidth="1"/>
    <col min="3332" max="3333" width="15" style="3" customWidth="1"/>
    <col min="3334" max="3334" width="16.42578125" style="3" customWidth="1"/>
    <col min="3335" max="3335" width="21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6" width="12" style="3" customWidth="1"/>
    <col min="3587" max="3587" width="12.42578125" style="3" customWidth="1"/>
    <col min="3588" max="3589" width="15" style="3" customWidth="1"/>
    <col min="3590" max="3590" width="16.42578125" style="3" customWidth="1"/>
    <col min="3591" max="3591" width="21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2" width="12" style="3" customWidth="1"/>
    <col min="3843" max="3843" width="12.42578125" style="3" customWidth="1"/>
    <col min="3844" max="3845" width="15" style="3" customWidth="1"/>
    <col min="3846" max="3846" width="16.42578125" style="3" customWidth="1"/>
    <col min="3847" max="3847" width="21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8" width="12" style="3" customWidth="1"/>
    <col min="4099" max="4099" width="12.42578125" style="3" customWidth="1"/>
    <col min="4100" max="4101" width="15" style="3" customWidth="1"/>
    <col min="4102" max="4102" width="16.42578125" style="3" customWidth="1"/>
    <col min="4103" max="4103" width="21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4" width="12" style="3" customWidth="1"/>
    <col min="4355" max="4355" width="12.42578125" style="3" customWidth="1"/>
    <col min="4356" max="4357" width="15" style="3" customWidth="1"/>
    <col min="4358" max="4358" width="16.42578125" style="3" customWidth="1"/>
    <col min="4359" max="4359" width="21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0" width="12" style="3" customWidth="1"/>
    <col min="4611" max="4611" width="12.42578125" style="3" customWidth="1"/>
    <col min="4612" max="4613" width="15" style="3" customWidth="1"/>
    <col min="4614" max="4614" width="16.42578125" style="3" customWidth="1"/>
    <col min="4615" max="4615" width="21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6" width="12" style="3" customWidth="1"/>
    <col min="4867" max="4867" width="12.42578125" style="3" customWidth="1"/>
    <col min="4868" max="4869" width="15" style="3" customWidth="1"/>
    <col min="4870" max="4870" width="16.42578125" style="3" customWidth="1"/>
    <col min="4871" max="4871" width="21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2" width="12" style="3" customWidth="1"/>
    <col min="5123" max="5123" width="12.42578125" style="3" customWidth="1"/>
    <col min="5124" max="5125" width="15" style="3" customWidth="1"/>
    <col min="5126" max="5126" width="16.42578125" style="3" customWidth="1"/>
    <col min="5127" max="5127" width="21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8" width="12" style="3" customWidth="1"/>
    <col min="5379" max="5379" width="12.42578125" style="3" customWidth="1"/>
    <col min="5380" max="5381" width="15" style="3" customWidth="1"/>
    <col min="5382" max="5382" width="16.42578125" style="3" customWidth="1"/>
    <col min="5383" max="5383" width="21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4" width="12" style="3" customWidth="1"/>
    <col min="5635" max="5635" width="12.42578125" style="3" customWidth="1"/>
    <col min="5636" max="5637" width="15" style="3" customWidth="1"/>
    <col min="5638" max="5638" width="16.42578125" style="3" customWidth="1"/>
    <col min="5639" max="5639" width="21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0" width="12" style="3" customWidth="1"/>
    <col min="5891" max="5891" width="12.42578125" style="3" customWidth="1"/>
    <col min="5892" max="5893" width="15" style="3" customWidth="1"/>
    <col min="5894" max="5894" width="16.42578125" style="3" customWidth="1"/>
    <col min="5895" max="5895" width="21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6" width="12" style="3" customWidth="1"/>
    <col min="6147" max="6147" width="12.42578125" style="3" customWidth="1"/>
    <col min="6148" max="6149" width="15" style="3" customWidth="1"/>
    <col min="6150" max="6150" width="16.42578125" style="3" customWidth="1"/>
    <col min="6151" max="6151" width="21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2" width="12" style="3" customWidth="1"/>
    <col min="6403" max="6403" width="12.42578125" style="3" customWidth="1"/>
    <col min="6404" max="6405" width="15" style="3" customWidth="1"/>
    <col min="6406" max="6406" width="16.42578125" style="3" customWidth="1"/>
    <col min="6407" max="6407" width="21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8" width="12" style="3" customWidth="1"/>
    <col min="6659" max="6659" width="12.42578125" style="3" customWidth="1"/>
    <col min="6660" max="6661" width="15" style="3" customWidth="1"/>
    <col min="6662" max="6662" width="16.42578125" style="3" customWidth="1"/>
    <col min="6663" max="6663" width="21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4" width="12" style="3" customWidth="1"/>
    <col min="6915" max="6915" width="12.42578125" style="3" customWidth="1"/>
    <col min="6916" max="6917" width="15" style="3" customWidth="1"/>
    <col min="6918" max="6918" width="16.42578125" style="3" customWidth="1"/>
    <col min="6919" max="6919" width="21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0" width="12" style="3" customWidth="1"/>
    <col min="7171" max="7171" width="12.42578125" style="3" customWidth="1"/>
    <col min="7172" max="7173" width="15" style="3" customWidth="1"/>
    <col min="7174" max="7174" width="16.42578125" style="3" customWidth="1"/>
    <col min="7175" max="7175" width="21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6" width="12" style="3" customWidth="1"/>
    <col min="7427" max="7427" width="12.42578125" style="3" customWidth="1"/>
    <col min="7428" max="7429" width="15" style="3" customWidth="1"/>
    <col min="7430" max="7430" width="16.42578125" style="3" customWidth="1"/>
    <col min="7431" max="7431" width="21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2" width="12" style="3" customWidth="1"/>
    <col min="7683" max="7683" width="12.42578125" style="3" customWidth="1"/>
    <col min="7684" max="7685" width="15" style="3" customWidth="1"/>
    <col min="7686" max="7686" width="16.42578125" style="3" customWidth="1"/>
    <col min="7687" max="7687" width="21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8" width="12" style="3" customWidth="1"/>
    <col min="7939" max="7939" width="12.42578125" style="3" customWidth="1"/>
    <col min="7940" max="7941" width="15" style="3" customWidth="1"/>
    <col min="7942" max="7942" width="16.42578125" style="3" customWidth="1"/>
    <col min="7943" max="7943" width="21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4" width="12" style="3" customWidth="1"/>
    <col min="8195" max="8195" width="12.42578125" style="3" customWidth="1"/>
    <col min="8196" max="8197" width="15" style="3" customWidth="1"/>
    <col min="8198" max="8198" width="16.42578125" style="3" customWidth="1"/>
    <col min="8199" max="8199" width="21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0" width="12" style="3" customWidth="1"/>
    <col min="8451" max="8451" width="12.42578125" style="3" customWidth="1"/>
    <col min="8452" max="8453" width="15" style="3" customWidth="1"/>
    <col min="8454" max="8454" width="16.42578125" style="3" customWidth="1"/>
    <col min="8455" max="8455" width="21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6" width="12" style="3" customWidth="1"/>
    <col min="8707" max="8707" width="12.42578125" style="3" customWidth="1"/>
    <col min="8708" max="8709" width="15" style="3" customWidth="1"/>
    <col min="8710" max="8710" width="16.42578125" style="3" customWidth="1"/>
    <col min="8711" max="8711" width="21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2" width="12" style="3" customWidth="1"/>
    <col min="8963" max="8963" width="12.42578125" style="3" customWidth="1"/>
    <col min="8964" max="8965" width="15" style="3" customWidth="1"/>
    <col min="8966" max="8966" width="16.42578125" style="3" customWidth="1"/>
    <col min="8967" max="8967" width="21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8" width="12" style="3" customWidth="1"/>
    <col min="9219" max="9219" width="12.42578125" style="3" customWidth="1"/>
    <col min="9220" max="9221" width="15" style="3" customWidth="1"/>
    <col min="9222" max="9222" width="16.42578125" style="3" customWidth="1"/>
    <col min="9223" max="9223" width="21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4" width="12" style="3" customWidth="1"/>
    <col min="9475" max="9475" width="12.42578125" style="3" customWidth="1"/>
    <col min="9476" max="9477" width="15" style="3" customWidth="1"/>
    <col min="9478" max="9478" width="16.42578125" style="3" customWidth="1"/>
    <col min="9479" max="9479" width="21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0" width="12" style="3" customWidth="1"/>
    <col min="9731" max="9731" width="12.42578125" style="3" customWidth="1"/>
    <col min="9732" max="9733" width="15" style="3" customWidth="1"/>
    <col min="9734" max="9734" width="16.42578125" style="3" customWidth="1"/>
    <col min="9735" max="9735" width="21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6" width="12" style="3" customWidth="1"/>
    <col min="9987" max="9987" width="12.42578125" style="3" customWidth="1"/>
    <col min="9988" max="9989" width="15" style="3" customWidth="1"/>
    <col min="9990" max="9990" width="16.42578125" style="3" customWidth="1"/>
    <col min="9991" max="9991" width="21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2" width="12" style="3" customWidth="1"/>
    <col min="10243" max="10243" width="12.42578125" style="3" customWidth="1"/>
    <col min="10244" max="10245" width="15" style="3" customWidth="1"/>
    <col min="10246" max="10246" width="16.42578125" style="3" customWidth="1"/>
    <col min="10247" max="10247" width="21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8" width="12" style="3" customWidth="1"/>
    <col min="10499" max="10499" width="12.42578125" style="3" customWidth="1"/>
    <col min="10500" max="10501" width="15" style="3" customWidth="1"/>
    <col min="10502" max="10502" width="16.42578125" style="3" customWidth="1"/>
    <col min="10503" max="10503" width="21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4" width="12" style="3" customWidth="1"/>
    <col min="10755" max="10755" width="12.42578125" style="3" customWidth="1"/>
    <col min="10756" max="10757" width="15" style="3" customWidth="1"/>
    <col min="10758" max="10758" width="16.42578125" style="3" customWidth="1"/>
    <col min="10759" max="10759" width="21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0" width="12" style="3" customWidth="1"/>
    <col min="11011" max="11011" width="12.42578125" style="3" customWidth="1"/>
    <col min="11012" max="11013" width="15" style="3" customWidth="1"/>
    <col min="11014" max="11014" width="16.42578125" style="3" customWidth="1"/>
    <col min="11015" max="11015" width="21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6" width="12" style="3" customWidth="1"/>
    <col min="11267" max="11267" width="12.42578125" style="3" customWidth="1"/>
    <col min="11268" max="11269" width="15" style="3" customWidth="1"/>
    <col min="11270" max="11270" width="16.42578125" style="3" customWidth="1"/>
    <col min="11271" max="11271" width="21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2" width="12" style="3" customWidth="1"/>
    <col min="11523" max="11523" width="12.42578125" style="3" customWidth="1"/>
    <col min="11524" max="11525" width="15" style="3" customWidth="1"/>
    <col min="11526" max="11526" width="16.42578125" style="3" customWidth="1"/>
    <col min="11527" max="11527" width="21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8" width="12" style="3" customWidth="1"/>
    <col min="11779" max="11779" width="12.42578125" style="3" customWidth="1"/>
    <col min="11780" max="11781" width="15" style="3" customWidth="1"/>
    <col min="11782" max="11782" width="16.42578125" style="3" customWidth="1"/>
    <col min="11783" max="11783" width="21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4" width="12" style="3" customWidth="1"/>
    <col min="12035" max="12035" width="12.42578125" style="3" customWidth="1"/>
    <col min="12036" max="12037" width="15" style="3" customWidth="1"/>
    <col min="12038" max="12038" width="16.42578125" style="3" customWidth="1"/>
    <col min="12039" max="12039" width="21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0" width="12" style="3" customWidth="1"/>
    <col min="12291" max="12291" width="12.42578125" style="3" customWidth="1"/>
    <col min="12292" max="12293" width="15" style="3" customWidth="1"/>
    <col min="12294" max="12294" width="16.42578125" style="3" customWidth="1"/>
    <col min="12295" max="12295" width="21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6" width="12" style="3" customWidth="1"/>
    <col min="12547" max="12547" width="12.42578125" style="3" customWidth="1"/>
    <col min="12548" max="12549" width="15" style="3" customWidth="1"/>
    <col min="12550" max="12550" width="16.42578125" style="3" customWidth="1"/>
    <col min="12551" max="12551" width="21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2" width="12" style="3" customWidth="1"/>
    <col min="12803" max="12803" width="12.42578125" style="3" customWidth="1"/>
    <col min="12804" max="12805" width="15" style="3" customWidth="1"/>
    <col min="12806" max="12806" width="16.42578125" style="3" customWidth="1"/>
    <col min="12807" max="12807" width="21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8" width="12" style="3" customWidth="1"/>
    <col min="13059" max="13059" width="12.42578125" style="3" customWidth="1"/>
    <col min="13060" max="13061" width="15" style="3" customWidth="1"/>
    <col min="13062" max="13062" width="16.42578125" style="3" customWidth="1"/>
    <col min="13063" max="13063" width="21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4" width="12" style="3" customWidth="1"/>
    <col min="13315" max="13315" width="12.42578125" style="3" customWidth="1"/>
    <col min="13316" max="13317" width="15" style="3" customWidth="1"/>
    <col min="13318" max="13318" width="16.42578125" style="3" customWidth="1"/>
    <col min="13319" max="13319" width="21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0" width="12" style="3" customWidth="1"/>
    <col min="13571" max="13571" width="12.42578125" style="3" customWidth="1"/>
    <col min="13572" max="13573" width="15" style="3" customWidth="1"/>
    <col min="13574" max="13574" width="16.42578125" style="3" customWidth="1"/>
    <col min="13575" max="13575" width="21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6" width="12" style="3" customWidth="1"/>
    <col min="13827" max="13827" width="12.42578125" style="3" customWidth="1"/>
    <col min="13828" max="13829" width="15" style="3" customWidth="1"/>
    <col min="13830" max="13830" width="16.42578125" style="3" customWidth="1"/>
    <col min="13831" max="13831" width="21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2" width="12" style="3" customWidth="1"/>
    <col min="14083" max="14083" width="12.42578125" style="3" customWidth="1"/>
    <col min="14084" max="14085" width="15" style="3" customWidth="1"/>
    <col min="14086" max="14086" width="16.42578125" style="3" customWidth="1"/>
    <col min="14087" max="14087" width="21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8" width="12" style="3" customWidth="1"/>
    <col min="14339" max="14339" width="12.42578125" style="3" customWidth="1"/>
    <col min="14340" max="14341" width="15" style="3" customWidth="1"/>
    <col min="14342" max="14342" width="16.42578125" style="3" customWidth="1"/>
    <col min="14343" max="14343" width="21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4" width="12" style="3" customWidth="1"/>
    <col min="14595" max="14595" width="12.42578125" style="3" customWidth="1"/>
    <col min="14596" max="14597" width="15" style="3" customWidth="1"/>
    <col min="14598" max="14598" width="16.42578125" style="3" customWidth="1"/>
    <col min="14599" max="14599" width="21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0" width="12" style="3" customWidth="1"/>
    <col min="14851" max="14851" width="12.42578125" style="3" customWidth="1"/>
    <col min="14852" max="14853" width="15" style="3" customWidth="1"/>
    <col min="14854" max="14854" width="16.42578125" style="3" customWidth="1"/>
    <col min="14855" max="14855" width="21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6" width="12" style="3" customWidth="1"/>
    <col min="15107" max="15107" width="12.42578125" style="3" customWidth="1"/>
    <col min="15108" max="15109" width="15" style="3" customWidth="1"/>
    <col min="15110" max="15110" width="16.42578125" style="3" customWidth="1"/>
    <col min="15111" max="15111" width="21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2" width="12" style="3" customWidth="1"/>
    <col min="15363" max="15363" width="12.42578125" style="3" customWidth="1"/>
    <col min="15364" max="15365" width="15" style="3" customWidth="1"/>
    <col min="15366" max="15366" width="16.42578125" style="3" customWidth="1"/>
    <col min="15367" max="15367" width="21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8" width="12" style="3" customWidth="1"/>
    <col min="15619" max="15619" width="12.42578125" style="3" customWidth="1"/>
    <col min="15620" max="15621" width="15" style="3" customWidth="1"/>
    <col min="15622" max="15622" width="16.42578125" style="3" customWidth="1"/>
    <col min="15623" max="15623" width="21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4" width="12" style="3" customWidth="1"/>
    <col min="15875" max="15875" width="12.42578125" style="3" customWidth="1"/>
    <col min="15876" max="15877" width="15" style="3" customWidth="1"/>
    <col min="15878" max="15878" width="16.42578125" style="3" customWidth="1"/>
    <col min="15879" max="15879" width="21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0" width="12" style="3" customWidth="1"/>
    <col min="16131" max="16131" width="12.42578125" style="3" customWidth="1"/>
    <col min="16132" max="16133" width="15" style="3" customWidth="1"/>
    <col min="16134" max="16134" width="16.42578125" style="3" customWidth="1"/>
    <col min="16135" max="16135" width="21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1505491.24</v>
      </c>
      <c r="B24" s="41"/>
      <c r="C24" s="42"/>
      <c r="D24" s="43">
        <v>1496041.24</v>
      </c>
      <c r="E24" s="43">
        <v>13952.06</v>
      </c>
      <c r="F24" s="44">
        <f>D24-A24</f>
        <v>-9450</v>
      </c>
      <c r="G24" s="45">
        <f>H59</f>
        <v>1445031.9888769835</v>
      </c>
      <c r="H24" s="46">
        <f>D24+E24-G24</f>
        <v>64961.311123016523</v>
      </c>
      <c r="J24" s="48"/>
    </row>
    <row r="25" spans="1:15" s="47" customFormat="1" ht="48.95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30.6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6" s="56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6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6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</row>
    <row r="36" spans="1:16" s="56" customFormat="1" ht="15" customHeight="1">
      <c r="A36" s="68" t="s">
        <v>42</v>
      </c>
      <c r="B36" s="69"/>
      <c r="C36" s="70" t="s">
        <v>43</v>
      </c>
      <c r="D36" s="71"/>
      <c r="E36" s="71"/>
      <c r="F36" s="71"/>
      <c r="G36" s="72"/>
      <c r="H36" s="73">
        <f>176+204+176</f>
        <v>556</v>
      </c>
      <c r="K36" s="9"/>
      <c r="L36" s="9"/>
      <c r="M36" s="9"/>
      <c r="N36" s="9"/>
      <c r="O36" s="9"/>
      <c r="P36" s="9"/>
    </row>
    <row r="37" spans="1:16" s="56" customFormat="1" ht="14.25" customHeight="1">
      <c r="A37" s="74"/>
      <c r="B37" s="75"/>
      <c r="C37" s="76" t="s">
        <v>44</v>
      </c>
      <c r="D37" s="77"/>
      <c r="E37" s="77"/>
      <c r="F37" s="77"/>
      <c r="G37" s="78"/>
      <c r="H37" s="73">
        <f>16334+1367+16701+1162+13010</f>
        <v>48574</v>
      </c>
      <c r="K37" s="9"/>
      <c r="L37" s="9"/>
      <c r="M37" s="9"/>
      <c r="N37" s="9"/>
      <c r="O37" s="9"/>
      <c r="P37" s="9"/>
    </row>
    <row r="38" spans="1:16" s="56" customFormat="1" ht="14.25" customHeight="1">
      <c r="A38" s="74"/>
      <c r="B38" s="75"/>
      <c r="C38" s="79" t="s">
        <v>45</v>
      </c>
      <c r="D38" s="80"/>
      <c r="E38" s="80"/>
      <c r="F38" s="80"/>
      <c r="G38" s="81"/>
      <c r="H38" s="73">
        <f>59998</f>
        <v>59998</v>
      </c>
      <c r="K38" s="9"/>
      <c r="L38" s="9"/>
      <c r="M38" s="9"/>
      <c r="N38" s="9"/>
      <c r="O38" s="9"/>
      <c r="P38" s="9"/>
    </row>
    <row r="39" spans="1:16" s="56" customFormat="1" ht="15" customHeight="1">
      <c r="A39" s="74"/>
      <c r="B39" s="75"/>
      <c r="C39" s="70" t="s">
        <v>46</v>
      </c>
      <c r="D39" s="71"/>
      <c r="E39" s="71"/>
      <c r="F39" s="71"/>
      <c r="G39" s="72"/>
      <c r="H39" s="73">
        <f>13800</f>
        <v>13800</v>
      </c>
      <c r="K39" s="9"/>
      <c r="L39" s="9"/>
      <c r="M39" s="9"/>
      <c r="N39" s="9"/>
      <c r="O39" s="9"/>
      <c r="P39" s="9"/>
    </row>
    <row r="40" spans="1:16" s="56" customFormat="1" ht="15" customHeight="1">
      <c r="A40" s="74"/>
      <c r="B40" s="75"/>
      <c r="C40" s="70"/>
      <c r="D40" s="80"/>
      <c r="E40" s="80"/>
      <c r="F40" s="80"/>
      <c r="G40" s="81"/>
      <c r="H40" s="82">
        <f>SUM(H36:H39)</f>
        <v>122928</v>
      </c>
      <c r="K40" s="83"/>
      <c r="L40" s="9"/>
      <c r="M40" s="9"/>
      <c r="N40" s="9"/>
      <c r="O40" s="9"/>
      <c r="P40" s="9"/>
    </row>
    <row r="41" spans="1:16" s="56" customFormat="1" ht="15" customHeight="1">
      <c r="A41" s="74"/>
      <c r="B41" s="75"/>
      <c r="C41" s="62" t="s">
        <v>47</v>
      </c>
      <c r="D41" s="63"/>
      <c r="E41" s="63"/>
      <c r="F41" s="63"/>
      <c r="G41" s="84"/>
      <c r="H41" s="82"/>
      <c r="K41" s="9"/>
      <c r="L41" s="9"/>
      <c r="M41" s="9"/>
      <c r="N41" s="9"/>
      <c r="O41" s="9"/>
      <c r="P41" s="9"/>
    </row>
    <row r="42" spans="1:16" s="56" customFormat="1" ht="14.25" customHeight="1">
      <c r="A42" s="85"/>
      <c r="B42" s="86"/>
      <c r="C42" s="70" t="s">
        <v>48</v>
      </c>
      <c r="D42" s="80"/>
      <c r="E42" s="80"/>
      <c r="F42" s="80"/>
      <c r="G42" s="81"/>
      <c r="H42" s="73">
        <f>240+235</f>
        <v>475</v>
      </c>
      <c r="K42" s="9"/>
      <c r="L42" s="9"/>
      <c r="M42" s="9"/>
      <c r="N42" s="9"/>
      <c r="O42" s="9"/>
      <c r="P42" s="9"/>
    </row>
    <row r="43" spans="1:16">
      <c r="A43" s="87"/>
      <c r="B43" s="87"/>
      <c r="C43" s="87"/>
      <c r="D43" s="87"/>
      <c r="E43" s="88"/>
      <c r="F43" s="88"/>
      <c r="G43" s="88"/>
      <c r="H43" s="88"/>
      <c r="I43" s="88"/>
      <c r="J43" s="88"/>
    </row>
    <row r="44" spans="1:16" ht="42.75" customHeight="1">
      <c r="A44" s="18" t="s">
        <v>49</v>
      </c>
      <c r="B44" s="18"/>
      <c r="C44" s="18"/>
      <c r="D44" s="18"/>
      <c r="E44" s="18"/>
      <c r="F44" s="18"/>
      <c r="G44" s="18"/>
      <c r="H44" s="18"/>
      <c r="I44" s="8"/>
      <c r="J44" s="8"/>
    </row>
    <row r="45" spans="1:16">
      <c r="A45" s="87"/>
      <c r="B45" s="87"/>
      <c r="C45" s="87"/>
      <c r="D45" s="87"/>
      <c r="E45" s="88"/>
      <c r="F45" s="88"/>
      <c r="G45" s="88"/>
      <c r="H45" s="88"/>
      <c r="I45" s="88"/>
      <c r="J45" s="88"/>
    </row>
    <row r="46" spans="1:16" ht="33" customHeight="1">
      <c r="A46" s="89" t="s">
        <v>50</v>
      </c>
      <c r="B46" s="89"/>
      <c r="C46" s="89"/>
      <c r="D46" s="89"/>
      <c r="E46" s="89"/>
      <c r="F46" s="89"/>
      <c r="G46" s="89"/>
      <c r="H46" s="89"/>
      <c r="I46" s="90"/>
      <c r="J46" s="90"/>
    </row>
    <row r="47" spans="1:16" ht="15">
      <c r="A47" s="91"/>
      <c r="B47" s="91"/>
      <c r="C47" s="91"/>
      <c r="D47" s="91"/>
      <c r="E47" s="91"/>
      <c r="F47" s="91"/>
      <c r="G47" s="91"/>
      <c r="H47" s="92" t="s">
        <v>51</v>
      </c>
      <c r="J47" s="91"/>
    </row>
    <row r="48" spans="1:16" ht="15.75">
      <c r="A48" s="64" t="s">
        <v>39</v>
      </c>
      <c r="B48" s="66"/>
      <c r="C48" s="64" t="s">
        <v>40</v>
      </c>
      <c r="D48" s="65"/>
      <c r="E48" s="65"/>
      <c r="F48" s="65"/>
      <c r="G48" s="66"/>
      <c r="H48" s="67" t="s">
        <v>41</v>
      </c>
      <c r="I48" s="91"/>
      <c r="J48" s="91"/>
    </row>
    <row r="49" spans="1:13" ht="15" customHeight="1">
      <c r="A49" s="68" t="s">
        <v>42</v>
      </c>
      <c r="B49" s="69"/>
      <c r="C49" s="76" t="s">
        <v>52</v>
      </c>
      <c r="D49" s="77"/>
      <c r="E49" s="77"/>
      <c r="F49" s="77"/>
      <c r="G49" s="78"/>
      <c r="H49" s="93">
        <f>457+1016+465+554+1787</f>
        <v>4279</v>
      </c>
      <c r="I49" s="91"/>
      <c r="J49" s="91"/>
    </row>
    <row r="50" spans="1:13" ht="15" customHeight="1">
      <c r="A50" s="74"/>
      <c r="B50" s="75"/>
      <c r="C50" s="70" t="s">
        <v>53</v>
      </c>
      <c r="D50" s="80"/>
      <c r="E50" s="80"/>
      <c r="F50" s="80"/>
      <c r="G50" s="81"/>
      <c r="H50" s="93">
        <v>2296</v>
      </c>
      <c r="I50" s="91"/>
      <c r="J50" s="91"/>
    </row>
    <row r="51" spans="1:13" ht="29.25" customHeight="1">
      <c r="A51" s="74"/>
      <c r="B51" s="75"/>
      <c r="C51" s="76" t="s">
        <v>54</v>
      </c>
      <c r="D51" s="77"/>
      <c r="E51" s="77"/>
      <c r="F51" s="77"/>
      <c r="G51" s="78"/>
      <c r="H51" s="93">
        <f>10480+388+2065+2841+867+1608+2298</f>
        <v>20547</v>
      </c>
      <c r="I51" s="91"/>
      <c r="J51" s="91"/>
      <c r="K51" s="91"/>
      <c r="L51" s="91"/>
    </row>
    <row r="52" spans="1:13" ht="14.25">
      <c r="A52" s="85"/>
      <c r="B52" s="86"/>
      <c r="C52" s="94" t="s">
        <v>55</v>
      </c>
      <c r="D52" s="95"/>
      <c r="E52" s="95"/>
      <c r="F52" s="95"/>
      <c r="G52" s="96"/>
      <c r="H52" s="97">
        <v>7397.76</v>
      </c>
      <c r="I52" s="88"/>
      <c r="J52" s="88"/>
      <c r="M52" s="98"/>
    </row>
    <row r="53" spans="1:13">
      <c r="A53" s="87"/>
      <c r="B53" s="87"/>
      <c r="C53" s="87"/>
      <c r="D53" s="87"/>
      <c r="E53" s="88"/>
      <c r="F53" s="88"/>
      <c r="G53" s="88"/>
      <c r="H53" s="88"/>
      <c r="I53" s="88"/>
      <c r="J53" s="88"/>
    </row>
    <row r="54" spans="1:13">
      <c r="A54" s="9" t="s">
        <v>56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3" ht="18" customHeight="1">
      <c r="A55" s="99" t="s">
        <v>57</v>
      </c>
      <c r="B55" s="99"/>
      <c r="C55" s="99"/>
      <c r="D55" s="99"/>
      <c r="E55" s="99"/>
      <c r="F55" s="99"/>
      <c r="G55" s="99"/>
      <c r="H55" s="99"/>
      <c r="I55" s="100"/>
      <c r="J55" s="100"/>
    </row>
    <row r="56" spans="1:13" ht="12.2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3" ht="15.75">
      <c r="A57" s="20" t="s">
        <v>58</v>
      </c>
      <c r="B57" s="20"/>
      <c r="C57" s="20"/>
      <c r="D57" s="20"/>
      <c r="E57" s="20"/>
      <c r="F57" s="20"/>
      <c r="G57" s="20"/>
      <c r="H57" s="20"/>
      <c r="I57" s="21"/>
      <c r="J57" s="21"/>
    </row>
    <row r="58" spans="1:13" ht="15.75">
      <c r="A58" s="101"/>
      <c r="B58" s="101"/>
      <c r="C58" s="101"/>
      <c r="D58" s="101"/>
      <c r="E58" s="101"/>
      <c r="F58" s="101"/>
      <c r="G58" s="101"/>
      <c r="H58" s="92" t="s">
        <v>59</v>
      </c>
      <c r="J58" s="101"/>
    </row>
    <row r="59" spans="1:13" ht="15.75">
      <c r="A59" s="102" t="s">
        <v>60</v>
      </c>
      <c r="B59" s="102"/>
      <c r="C59" s="102"/>
      <c r="D59" s="102"/>
      <c r="E59" s="102"/>
      <c r="F59" s="102"/>
      <c r="G59" s="103"/>
      <c r="H59" s="104">
        <f>SUM(H68:H81)+H61+H67</f>
        <v>1445031.9888769835</v>
      </c>
      <c r="I59" s="105"/>
      <c r="J59" s="105"/>
    </row>
    <row r="60" spans="1:13" ht="15">
      <c r="A60" s="106" t="s">
        <v>61</v>
      </c>
      <c r="B60" s="107" t="s">
        <v>62</v>
      </c>
      <c r="C60" s="108"/>
      <c r="D60" s="108"/>
      <c r="E60" s="108"/>
      <c r="F60" s="108"/>
      <c r="G60" s="109"/>
      <c r="H60" s="110" t="s">
        <v>63</v>
      </c>
      <c r="I60" s="111"/>
    </row>
    <row r="61" spans="1:13" ht="15.75">
      <c r="A61" s="112" t="s">
        <v>64</v>
      </c>
      <c r="B61" s="70" t="s">
        <v>65</v>
      </c>
      <c r="C61" s="71"/>
      <c r="D61" s="71"/>
      <c r="E61" s="71"/>
      <c r="F61" s="71"/>
      <c r="G61" s="71"/>
      <c r="H61" s="113">
        <f>SUM(H62:H66)</f>
        <v>88146.666344603786</v>
      </c>
      <c r="I61" s="22"/>
      <c r="K61" s="114">
        <f>[1]Основное!$C$25*[1]Основное!K35</f>
        <v>0</v>
      </c>
    </row>
    <row r="62" spans="1:13" ht="15">
      <c r="A62" s="112"/>
      <c r="B62" s="70" t="s">
        <v>66</v>
      </c>
      <c r="C62" s="71"/>
      <c r="D62" s="71"/>
      <c r="E62" s="71"/>
      <c r="F62" s="71"/>
      <c r="G62" s="71"/>
      <c r="H62" s="97">
        <v>2708</v>
      </c>
      <c r="I62" s="22"/>
    </row>
    <row r="63" spans="1:13" ht="15">
      <c r="A63" s="112"/>
      <c r="B63" s="70" t="s">
        <v>67</v>
      </c>
      <c r="C63" s="71"/>
      <c r="D63" s="71"/>
      <c r="E63" s="71"/>
      <c r="F63" s="71"/>
      <c r="G63" s="71"/>
      <c r="H63" s="97">
        <v>16917</v>
      </c>
      <c r="I63" s="22"/>
    </row>
    <row r="64" spans="1:13" ht="15">
      <c r="A64" s="112"/>
      <c r="B64" s="76" t="s">
        <v>68</v>
      </c>
      <c r="C64" s="77"/>
      <c r="D64" s="77"/>
      <c r="E64" s="77"/>
      <c r="F64" s="77"/>
      <c r="G64" s="78"/>
      <c r="H64" s="97">
        <v>28255</v>
      </c>
      <c r="I64" s="22"/>
    </row>
    <row r="65" spans="1:22" ht="15">
      <c r="A65" s="112"/>
      <c r="B65" s="70" t="s">
        <v>69</v>
      </c>
      <c r="C65" s="71"/>
      <c r="D65" s="71"/>
      <c r="E65" s="71"/>
      <c r="F65" s="71"/>
      <c r="G65" s="71"/>
      <c r="H65" s="97">
        <v>23058</v>
      </c>
      <c r="I65" s="22"/>
    </row>
    <row r="66" spans="1:22" ht="48.2" customHeight="1">
      <c r="A66" s="112"/>
      <c r="B66" s="115" t="s">
        <v>70</v>
      </c>
      <c r="C66" s="116"/>
      <c r="D66" s="116"/>
      <c r="E66" s="116"/>
      <c r="F66" s="116"/>
      <c r="G66" s="116"/>
      <c r="H66" s="97">
        <f>[1]Основное!C25*[1]Основное!H35</f>
        <v>17208.666344603782</v>
      </c>
      <c r="I66" s="22"/>
    </row>
    <row r="67" spans="1:22" ht="31.5" customHeight="1">
      <c r="A67" s="112" t="s">
        <v>71</v>
      </c>
      <c r="B67" s="117" t="s">
        <v>72</v>
      </c>
      <c r="C67" s="118"/>
      <c r="D67" s="118"/>
      <c r="E67" s="118"/>
      <c r="F67" s="118"/>
      <c r="G67" s="119"/>
      <c r="H67" s="97">
        <f>7397.76+1343+[1]Основное!H37*[1]Основное!C25</f>
        <v>8740.76</v>
      </c>
      <c r="I67" s="22"/>
    </row>
    <row r="68" spans="1:22" ht="15">
      <c r="A68" s="112" t="s">
        <v>73</v>
      </c>
      <c r="B68" s="70" t="s">
        <v>74</v>
      </c>
      <c r="C68" s="71"/>
      <c r="D68" s="71"/>
      <c r="E68" s="71"/>
      <c r="F68" s="71"/>
      <c r="G68" s="71"/>
      <c r="H68" s="97">
        <f>[1]Основное!$C$25*[1]Основное!H36</f>
        <v>3324.3801900941239</v>
      </c>
      <c r="I68" s="22"/>
    </row>
    <row r="69" spans="1:22" ht="15">
      <c r="A69" s="112" t="s">
        <v>75</v>
      </c>
      <c r="B69" s="70" t="s">
        <v>76</v>
      </c>
      <c r="C69" s="71"/>
      <c r="D69" s="71"/>
      <c r="E69" s="71"/>
      <c r="F69" s="71"/>
      <c r="G69" s="71"/>
      <c r="H69" s="97">
        <f>[1]Основное!$C$25*[1]Основное!H38+'[1]с ОПУ и дымоуд'!J7*12</f>
        <v>86937.936345703856</v>
      </c>
      <c r="I69" s="22"/>
      <c r="K69" s="9"/>
      <c r="L69" s="9"/>
      <c r="M69" s="9"/>
      <c r="N69" s="9"/>
      <c r="O69" s="9"/>
      <c r="P69" s="9"/>
      <c r="Q69" s="9"/>
    </row>
    <row r="70" spans="1:22" ht="15">
      <c r="A70" s="112" t="s">
        <v>77</v>
      </c>
      <c r="B70" s="70" t="s">
        <v>78</v>
      </c>
      <c r="C70" s="71"/>
      <c r="D70" s="71"/>
      <c r="E70" s="71"/>
      <c r="F70" s="71"/>
      <c r="G70" s="71"/>
      <c r="H70" s="97">
        <f>[1]Основное!$C$25*[1]Основное!H39</f>
        <v>5674.5289237850384</v>
      </c>
      <c r="I70" s="22"/>
      <c r="K70" s="9"/>
      <c r="L70" s="9"/>
      <c r="M70" s="9"/>
      <c r="N70" s="9"/>
      <c r="O70" s="9"/>
      <c r="P70" s="9"/>
      <c r="Q70" s="9"/>
    </row>
    <row r="71" spans="1:22" ht="15">
      <c r="A71" s="112" t="s">
        <v>79</v>
      </c>
      <c r="B71" s="70" t="s">
        <v>80</v>
      </c>
      <c r="C71" s="71"/>
      <c r="D71" s="71"/>
      <c r="E71" s="71"/>
      <c r="F71" s="71"/>
      <c r="G71" s="71"/>
      <c r="H71" s="97">
        <f>[1]Основное!$C$25*[1]Основное!H40</f>
        <v>44143.385777295094</v>
      </c>
      <c r="I71" s="22"/>
      <c r="K71" s="9"/>
      <c r="L71" s="9"/>
      <c r="M71" s="9"/>
      <c r="N71" s="9"/>
      <c r="O71" s="9"/>
      <c r="P71" s="9"/>
      <c r="Q71" s="9"/>
    </row>
    <row r="72" spans="1:22" ht="15">
      <c r="A72" s="112" t="s">
        <v>81</v>
      </c>
      <c r="B72" s="70" t="s">
        <v>82</v>
      </c>
      <c r="C72" s="71"/>
      <c r="D72" s="71"/>
      <c r="E72" s="71"/>
      <c r="F72" s="71"/>
      <c r="G72" s="71"/>
      <c r="H72" s="97">
        <f>[1]Основное!$C$25*[1]Основное!H41</f>
        <v>206100.11814846625</v>
      </c>
      <c r="I72" s="22"/>
      <c r="K72" s="9"/>
      <c r="L72" s="9"/>
      <c r="M72" s="9"/>
      <c r="N72" s="9"/>
      <c r="O72" s="9"/>
      <c r="P72" s="9"/>
      <c r="Q72" s="9"/>
    </row>
    <row r="73" spans="1:22" ht="15">
      <c r="A73" s="112" t="s">
        <v>83</v>
      </c>
      <c r="B73" s="70" t="s">
        <v>84</v>
      </c>
      <c r="C73" s="71"/>
      <c r="D73" s="71"/>
      <c r="E73" s="71"/>
      <c r="F73" s="71"/>
      <c r="G73" s="71"/>
      <c r="H73" s="97">
        <f>[1]Основное!$C$25*[1]Основное!H42+4100*2</f>
        <v>13547.347719775551</v>
      </c>
      <c r="I73" s="22"/>
      <c r="K73" s="9"/>
      <c r="L73" s="9"/>
      <c r="M73" s="9"/>
      <c r="N73" s="9"/>
      <c r="O73" s="9"/>
      <c r="P73" s="9"/>
      <c r="Q73" s="9"/>
      <c r="R73" s="9"/>
    </row>
    <row r="74" spans="1:22" ht="15">
      <c r="A74" s="112" t="s">
        <v>85</v>
      </c>
      <c r="B74" s="70" t="s">
        <v>86</v>
      </c>
      <c r="C74" s="71"/>
      <c r="D74" s="71"/>
      <c r="E74" s="71"/>
      <c r="F74" s="71"/>
      <c r="G74" s="71"/>
      <c r="H74" s="97">
        <f>('[1]с ОПУ и дымоуд'!J17+'[1]с ОПУ и дымоуд'!J18)*'[1]с ОПУ и дымоуд'!H7</f>
        <v>173681.73007927369</v>
      </c>
      <c r="I74" s="22"/>
      <c r="K74" s="9"/>
      <c r="L74" s="9"/>
      <c r="M74" s="9"/>
      <c r="N74" s="9"/>
      <c r="O74" s="9"/>
      <c r="P74" s="9"/>
      <c r="Q74" s="9"/>
      <c r="R74" s="9"/>
    </row>
    <row r="75" spans="1:22" ht="15">
      <c r="A75" s="112" t="s">
        <v>87</v>
      </c>
      <c r="B75" s="70" t="s">
        <v>88</v>
      </c>
      <c r="C75" s="71"/>
      <c r="D75" s="71"/>
      <c r="E75" s="71"/>
      <c r="F75" s="71"/>
      <c r="G75" s="71"/>
      <c r="H75" s="97">
        <f>[1]Основное!$C$25*[1]Основное!H43</f>
        <v>30414.361949037338</v>
      </c>
      <c r="I75" s="22"/>
      <c r="K75" s="9"/>
      <c r="L75" s="9"/>
      <c r="M75" s="9"/>
      <c r="N75" s="9"/>
      <c r="O75" s="9"/>
      <c r="P75" s="9"/>
      <c r="Q75" s="9"/>
      <c r="R75" s="9"/>
    </row>
    <row r="76" spans="1:22" ht="15">
      <c r="A76" s="112" t="s">
        <v>89</v>
      </c>
      <c r="B76" s="70" t="s">
        <v>90</v>
      </c>
      <c r="C76" s="71"/>
      <c r="D76" s="71"/>
      <c r="E76" s="71"/>
      <c r="F76" s="71"/>
      <c r="G76" s="71"/>
      <c r="H76" s="97">
        <f>[1]Основное!$C$25*[1]Основное!H44</f>
        <v>21455.246480469734</v>
      </c>
      <c r="I76" s="22"/>
      <c r="K76" s="9"/>
      <c r="L76" s="9"/>
      <c r="M76" s="9"/>
      <c r="N76" s="9"/>
      <c r="O76" s="9"/>
      <c r="P76" s="9"/>
      <c r="Q76" s="9"/>
      <c r="R76" s="9"/>
    </row>
    <row r="77" spans="1:22" ht="15">
      <c r="A77" s="112" t="s">
        <v>91</v>
      </c>
      <c r="B77" s="70" t="s">
        <v>92</v>
      </c>
      <c r="C77" s="71"/>
      <c r="D77" s="71"/>
      <c r="E77" s="71"/>
      <c r="F77" s="71"/>
      <c r="G77" s="71"/>
      <c r="H77" s="97">
        <f>[1]Основное!$C$25*[1]Основное!H45</f>
        <v>531492.84826251899</v>
      </c>
      <c r="I77" s="22"/>
      <c r="K77" s="9"/>
      <c r="L77" s="9"/>
      <c r="M77" s="9"/>
      <c r="N77" s="9"/>
      <c r="O77" s="9"/>
      <c r="P77" s="9"/>
      <c r="Q77" s="9"/>
      <c r="R77" s="9"/>
    </row>
    <row r="78" spans="1:22" ht="15">
      <c r="A78" s="112" t="s">
        <v>93</v>
      </c>
      <c r="B78" s="70" t="s">
        <v>94</v>
      </c>
      <c r="C78" s="71"/>
      <c r="D78" s="71"/>
      <c r="E78" s="71"/>
      <c r="F78" s="71"/>
      <c r="G78" s="71"/>
      <c r="H78" s="97">
        <f>403+[1]Основное!$C$25*[1]Основное!H46</f>
        <v>162943.74349040294</v>
      </c>
      <c r="I78" s="22"/>
      <c r="K78" s="9"/>
      <c r="L78" s="9"/>
      <c r="M78" s="9"/>
      <c r="N78" s="9"/>
      <c r="O78" s="9"/>
      <c r="P78" s="9"/>
      <c r="Q78" s="9"/>
      <c r="R78" s="9"/>
    </row>
    <row r="79" spans="1:22" ht="15">
      <c r="A79" s="112" t="s">
        <v>95</v>
      </c>
      <c r="B79" s="70" t="s">
        <v>96</v>
      </c>
      <c r="C79" s="71"/>
      <c r="D79" s="71"/>
      <c r="E79" s="71"/>
      <c r="F79" s="71"/>
      <c r="G79" s="71"/>
      <c r="H79" s="97">
        <f>[1]Основное!$C$25*[1]Основное!H47</f>
        <v>13928.427407945092</v>
      </c>
      <c r="I79" s="22"/>
      <c r="L79" s="9"/>
      <c r="M79" s="9"/>
      <c r="N79" s="9"/>
      <c r="O79" s="9"/>
      <c r="P79" s="9"/>
      <c r="Q79" s="9"/>
      <c r="R79" s="9"/>
    </row>
    <row r="80" spans="1:22" ht="15">
      <c r="A80" s="112" t="s">
        <v>97</v>
      </c>
      <c r="B80" s="70" t="s">
        <v>98</v>
      </c>
      <c r="C80" s="71"/>
      <c r="D80" s="71"/>
      <c r="E80" s="71"/>
      <c r="F80" s="71"/>
      <c r="G80" s="71"/>
      <c r="H80" s="97">
        <f>[1]Основное!$C$25*[1]Основное!H48</f>
        <v>9335.7705576118933</v>
      </c>
      <c r="I80" s="22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</row>
    <row r="81" spans="1:18" ht="14.25">
      <c r="A81" s="112" t="s">
        <v>99</v>
      </c>
      <c r="B81" s="121" t="s">
        <v>100</v>
      </c>
      <c r="C81" s="122"/>
      <c r="D81" s="122"/>
      <c r="E81" s="122"/>
      <c r="F81" s="122"/>
      <c r="G81" s="122"/>
      <c r="H81" s="123">
        <f>A24*0.03</f>
        <v>45164.737199999996</v>
      </c>
      <c r="I81" s="124"/>
      <c r="J81" s="124"/>
      <c r="L81" s="9"/>
      <c r="M81" s="9"/>
      <c r="N81" s="9"/>
      <c r="O81" s="9"/>
      <c r="P81" s="9"/>
      <c r="Q81" s="9"/>
      <c r="R81" s="9"/>
    </row>
    <row r="82" spans="1:18" s="56" customFormat="1" ht="26.45" customHeight="1">
      <c r="A82" s="125" t="s">
        <v>101</v>
      </c>
      <c r="B82" s="125"/>
      <c r="C82" s="125"/>
      <c r="D82" s="125"/>
      <c r="E82" s="125"/>
      <c r="F82" s="125"/>
      <c r="G82" s="125"/>
      <c r="H82" s="125"/>
      <c r="I82" s="126"/>
      <c r="J82" s="126"/>
    </row>
    <row r="83" spans="1:18" s="56" customFormat="1">
      <c r="A83" s="127"/>
      <c r="B83" s="128"/>
      <c r="C83" s="128"/>
      <c r="D83" s="128"/>
      <c r="E83" s="128"/>
      <c r="F83" s="128"/>
      <c r="G83" s="128"/>
      <c r="H83" s="128"/>
      <c r="I83" s="129"/>
      <c r="J83" s="129"/>
    </row>
    <row r="84" spans="1:18" s="56" customFormat="1" ht="15.75">
      <c r="A84" s="130" t="s">
        <v>102</v>
      </c>
      <c r="B84" s="130"/>
      <c r="C84" s="130"/>
      <c r="D84" s="130"/>
      <c r="E84" s="130"/>
      <c r="F84" s="130"/>
      <c r="G84" s="130"/>
      <c r="I84" s="127"/>
      <c r="J84" s="127"/>
    </row>
    <row r="85" spans="1:18" s="56" customFormat="1" ht="15">
      <c r="A85" s="111"/>
      <c r="B85" s="111"/>
      <c r="C85" s="111"/>
      <c r="D85" s="111"/>
      <c r="F85" s="131" t="s">
        <v>103</v>
      </c>
      <c r="H85" s="129"/>
      <c r="I85" s="129"/>
      <c r="J85" s="129"/>
    </row>
    <row r="86" spans="1:18" s="56" customFormat="1" ht="42.75">
      <c r="A86" s="132" t="s">
        <v>104</v>
      </c>
      <c r="B86" s="133" t="s">
        <v>105</v>
      </c>
      <c r="C86" s="134" t="s">
        <v>106</v>
      </c>
      <c r="D86" s="135" t="s">
        <v>107</v>
      </c>
      <c r="E86" s="135" t="s">
        <v>108</v>
      </c>
      <c r="F86" s="136" t="s">
        <v>109</v>
      </c>
      <c r="G86" s="137"/>
      <c r="H86" s="138"/>
      <c r="I86" s="139"/>
      <c r="J86" s="129"/>
      <c r="K86" s="129"/>
      <c r="L86" s="129"/>
    </row>
    <row r="87" spans="1:18" s="56" customFormat="1" ht="15.75">
      <c r="A87" s="140">
        <v>152.06</v>
      </c>
      <c r="B87" s="140">
        <v>0</v>
      </c>
      <c r="C87" s="141">
        <v>6000</v>
      </c>
      <c r="D87" s="141">
        <v>6000</v>
      </c>
      <c r="E87" s="141">
        <v>1800</v>
      </c>
      <c r="F87" s="142">
        <f>SUM(A87:E87)</f>
        <v>13952.060000000001</v>
      </c>
      <c r="G87" s="143"/>
      <c r="H87" s="144"/>
      <c r="I87" s="129"/>
      <c r="J87" s="129"/>
    </row>
    <row r="88" spans="1:18" s="56" customFormat="1" ht="15">
      <c r="A88" s="145"/>
      <c r="B88" s="145"/>
      <c r="C88" s="146"/>
      <c r="D88" s="146"/>
      <c r="E88" s="146"/>
      <c r="F88" s="146"/>
      <c r="G88" s="139"/>
      <c r="H88" s="129"/>
      <c r="I88" s="129"/>
      <c r="J88" s="129"/>
    </row>
    <row r="89" spans="1:18" s="56" customFormat="1" ht="93.2" customHeight="1">
      <c r="A89" s="147" t="s">
        <v>110</v>
      </c>
      <c r="B89" s="147"/>
      <c r="C89" s="147"/>
      <c r="D89" s="147"/>
      <c r="E89" s="147"/>
      <c r="F89" s="147"/>
      <c r="G89" s="147"/>
      <c r="H89" s="147"/>
      <c r="I89" s="148"/>
      <c r="J89" s="148"/>
      <c r="K89" s="148"/>
      <c r="L89" s="148"/>
      <c r="M89" s="148"/>
    </row>
    <row r="90" spans="1:18" ht="64.5" customHeight="1">
      <c r="A90" s="149" t="s">
        <v>111</v>
      </c>
      <c r="B90" s="149"/>
      <c r="C90" s="149"/>
      <c r="D90" s="149"/>
      <c r="E90" s="149"/>
      <c r="F90" s="149"/>
      <c r="G90" s="149"/>
      <c r="H90" s="149"/>
      <c r="I90" s="150"/>
      <c r="J90" s="150"/>
      <c r="K90" s="150"/>
      <c r="L90" s="150"/>
      <c r="M90" s="150"/>
      <c r="N90" s="150"/>
      <c r="O90" s="150"/>
      <c r="P90" s="150"/>
    </row>
    <row r="91" spans="1:18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8" ht="15">
      <c r="A92" s="152" t="s">
        <v>112</v>
      </c>
      <c r="B92" s="152"/>
      <c r="C92" s="152"/>
      <c r="D92" s="152"/>
      <c r="E92" s="152"/>
      <c r="F92" s="152"/>
      <c r="G92" s="152"/>
      <c r="H92" s="152"/>
      <c r="I92" s="153"/>
      <c r="J92" s="153"/>
      <c r="K92" s="154"/>
      <c r="L92" s="154"/>
      <c r="M92" s="154"/>
      <c r="N92" s="154"/>
      <c r="O92" s="154"/>
      <c r="P92" s="154"/>
    </row>
    <row r="93" spans="1:18" ht="15">
      <c r="A93" s="152" t="s">
        <v>113</v>
      </c>
      <c r="B93" s="152"/>
      <c r="C93" s="152"/>
      <c r="D93" s="152"/>
      <c r="E93" s="152"/>
      <c r="F93" s="152"/>
      <c r="G93" s="152"/>
      <c r="H93" s="152"/>
      <c r="I93" s="153"/>
      <c r="J93" s="153"/>
      <c r="K93" s="154"/>
      <c r="L93" s="154"/>
      <c r="M93" s="154"/>
      <c r="N93" s="154"/>
      <c r="O93" s="154"/>
      <c r="P93" s="154"/>
    </row>
    <row r="94" spans="1:18" ht="14.25">
      <c r="A94" s="155" t="s">
        <v>114</v>
      </c>
      <c r="B94" s="155"/>
      <c r="C94" s="155"/>
      <c r="D94" s="155"/>
      <c r="E94" s="155"/>
      <c r="F94" s="155"/>
      <c r="G94" s="155"/>
      <c r="H94" s="155"/>
      <c r="I94" s="156"/>
      <c r="J94" s="156"/>
      <c r="K94" s="156"/>
      <c r="L94" s="156"/>
      <c r="M94" s="156"/>
      <c r="N94" s="156"/>
      <c r="O94" s="156"/>
      <c r="P94" s="156"/>
    </row>
    <row r="95" spans="1:18" ht="15">
      <c r="A95" s="157" t="s">
        <v>115</v>
      </c>
      <c r="B95" s="157"/>
      <c r="C95" s="157"/>
      <c r="D95" s="157"/>
      <c r="E95" s="157"/>
      <c r="F95" s="157"/>
      <c r="G95" s="157"/>
      <c r="H95" s="157"/>
      <c r="I95" s="158"/>
      <c r="J95" s="158"/>
      <c r="K95" s="159"/>
      <c r="L95" s="159"/>
      <c r="M95" s="159"/>
      <c r="N95" s="159"/>
      <c r="O95" s="159"/>
      <c r="P95" s="159"/>
    </row>
    <row r="96" spans="1:18" ht="15">
      <c r="A96" s="160" t="s">
        <v>116</v>
      </c>
      <c r="B96" s="160"/>
      <c r="C96" s="160"/>
      <c r="D96" s="160"/>
      <c r="E96" s="160"/>
      <c r="F96" s="160"/>
      <c r="G96" s="160"/>
      <c r="H96" s="160"/>
      <c r="I96" s="161"/>
      <c r="J96" s="161"/>
    </row>
  </sheetData>
  <mergeCells count="52">
    <mergeCell ref="A90:H90"/>
    <mergeCell ref="A92:H92"/>
    <mergeCell ref="A93:H93"/>
    <mergeCell ref="A94:H94"/>
    <mergeCell ref="A95:H95"/>
    <mergeCell ref="A96:H96"/>
    <mergeCell ref="B67:G67"/>
    <mergeCell ref="K80:V80"/>
    <mergeCell ref="A82:H82"/>
    <mergeCell ref="B83:H83"/>
    <mergeCell ref="A84:G84"/>
    <mergeCell ref="A89:H89"/>
    <mergeCell ref="A55:H55"/>
    <mergeCell ref="A57:H57"/>
    <mergeCell ref="A59:G59"/>
    <mergeCell ref="B60:G60"/>
    <mergeCell ref="B64:G64"/>
    <mergeCell ref="B66:G66"/>
    <mergeCell ref="A44:H44"/>
    <mergeCell ref="A46:H46"/>
    <mergeCell ref="A48:B48"/>
    <mergeCell ref="C48:G48"/>
    <mergeCell ref="A49:B52"/>
    <mergeCell ref="C49:G49"/>
    <mergeCell ref="C51:G51"/>
    <mergeCell ref="C52:G52"/>
    <mergeCell ref="A33:H33"/>
    <mergeCell ref="C34:D34"/>
    <mergeCell ref="E34:F34"/>
    <mergeCell ref="A35:B35"/>
    <mergeCell ref="C35:G35"/>
    <mergeCell ref="A36:B42"/>
    <mergeCell ref="C37:G37"/>
    <mergeCell ref="C41:G41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9" r:id="rId1" display="blgorod@rambler.ru,"/>
    <hyperlink ref="B60" r:id="rId2" display="blgorod@rambler.ru,"/>
    <hyperlink ref="A9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4"/>
  <headerFooter alignWithMargins="0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22</vt:lpstr>
      <vt:lpstr>Лист1</vt:lpstr>
      <vt:lpstr>Лист2</vt:lpstr>
      <vt:lpstr>Лист3</vt:lpstr>
      <vt:lpstr>'Садовая 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2022-03-23T06:38:00Z</dcterms:modified>
</cp:coreProperties>
</file>