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3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23'!$A$1:$H$92</definedName>
  </definedNames>
  <calcPr calcId="124519"/>
</workbook>
</file>

<file path=xl/calcChain.xml><?xml version="1.0" encoding="utf-8"?>
<calcChain xmlns="http://schemas.openxmlformats.org/spreadsheetml/2006/main">
  <c r="F83" i="4"/>
  <c r="D83"/>
  <c r="H77"/>
  <c r="H76"/>
  <c r="H75"/>
  <c r="H74"/>
  <c r="H73"/>
  <c r="H72"/>
  <c r="H71"/>
  <c r="H70"/>
  <c r="H69"/>
  <c r="H68"/>
  <c r="H67"/>
  <c r="H66"/>
  <c r="H65"/>
  <c r="H64"/>
  <c r="H63"/>
  <c r="H62"/>
  <c r="K58"/>
  <c r="H58"/>
  <c r="H56" s="1"/>
  <c r="G24" s="1"/>
  <c r="H24" s="1"/>
  <c r="H48"/>
  <c r="H46"/>
  <c r="H40"/>
  <c r="H39"/>
  <c r="H38"/>
  <c r="H37"/>
  <c r="H36"/>
  <c r="F24"/>
</calcChain>
</file>

<file path=xl/sharedStrings.xml><?xml version="1.0" encoding="utf-8"?>
<sst xmlns="http://schemas.openxmlformats.org/spreadsheetml/2006/main" count="117" uniqueCount="113">
  <si>
    <t>Отчет ООО "Аргумент"</t>
  </si>
  <si>
    <t xml:space="preserve"> об исполнении договора управления жилым домом №23 по ул.Садовая</t>
  </si>
  <si>
    <t xml:space="preserve">за период: 2021 г. </t>
  </si>
  <si>
    <t xml:space="preserve">Адрес дома - Садовая 23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</si>
  <si>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</si>
  <si>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</si>
  <si>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- 6171,20 кв. м</t>
  </si>
  <si>
    <t>Общая площадь квартир - 4233,90 кв.м.</t>
  </si>
  <si>
    <t>Количество этажей - 9</t>
  </si>
  <si>
    <t>в т.ч:</t>
  </si>
  <si>
    <t>Количество подъездов - 2</t>
  </si>
  <si>
    <t>Количество квартир - 71</t>
  </si>
  <si>
    <t xml:space="preserve"> - содержание </t>
  </si>
  <si>
    <t>11,87 руб/м²</t>
  </si>
  <si>
    <t>Площадь подъезда - 788 кв. м</t>
  </si>
  <si>
    <t xml:space="preserve"> - текущий ремонт </t>
  </si>
  <si>
    <t>1,8 руб/м²</t>
  </si>
  <si>
    <t>Площадь подвала - 580,1 кв. м</t>
  </si>
  <si>
    <t xml:space="preserve"> - содержание лифтов </t>
  </si>
  <si>
    <t>3,14 руб/м²</t>
  </si>
  <si>
    <t>Площадь кровли - 680 кв. м</t>
  </si>
  <si>
    <t>Площадь газона - 163 кв. м</t>
  </si>
  <si>
    <t>В таблице №1 приведено движение денежных средств по статье содержание и текущий ремонт  по лицевому счету дома №23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</si>
  <si>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</si>
  <si>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</si>
  <si>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</si>
  <si>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</si>
  <si>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</si>
  <si>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</si>
  <si>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</si>
  <si>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</si>
  <si>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2021г.  с учётом перерасхода/экономии за прошлые периоды составляет -24 582 руб.</t>
  </si>
  <si>
    <r>
      <t xml:space="preserve">Задолженность населения за жку на 31.12.2021г. Составляет 78 381,62 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</si>
  <si>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2021 году были произведены следующие виды работ по текущему ремонту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</si>
  <si>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</si>
  <si>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</si>
  <si>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</si>
  <si>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</si>
  <si>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</si>
  <si>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</si>
  <si>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</si>
  <si>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д.23</t>
  </si>
  <si>
    <t>Замена светильников, провода</t>
  </si>
  <si>
    <t>Уст-ка почт. Ящиков, урн</t>
  </si>
  <si>
    <t>Ремонт общестроительный (заделка выбоин цементом)</t>
  </si>
  <si>
    <t>Смена вентилей, сгонов труб-ов, уст-ка расходометра электромагнитного ЭСКО-РВ</t>
  </si>
  <si>
    <t>В ходе плановых осмотров, а также на основании обращений собственников помещений жилого дома №23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</si>
  <si>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</si>
  <si>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</si>
  <si>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выключатели)</t>
  </si>
  <si>
    <t>Окраска мусорных контейнеров, скамеек и т.д.</t>
  </si>
  <si>
    <t>Работы общестроительные (замки, уст-ка дверн. Приборов и т.д.)</t>
  </si>
  <si>
    <t>Промывка системы отопления и водоотведение</t>
  </si>
  <si>
    <t>Нормативная численность обслуживающего персонала  - 1,8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</si>
  <si>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</si>
  <si>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</si>
  <si>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</si>
  <si>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</si>
  <si>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</si>
  <si>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</si>
  <si>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</si>
  <si>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</si>
  <si>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</si>
  <si>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общестроительный</t>
  </si>
  <si>
    <t>ремонт сантехнического оборудования</t>
  </si>
  <si>
    <t>ремонт электрооборудования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</si>
  <si>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</si>
  <si>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</si>
  <si>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</si>
  <si>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</si>
  <si>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</si>
  <si>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</si>
  <si>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</si>
  <si>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</si>
  <si>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</si>
  <si>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</si>
  <si>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</si>
  <si>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</si>
  <si>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</si>
  <si>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</si>
  <si>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</si>
  <si>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</si>
  <si>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</si>
  <si>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</si>
  <si>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</si>
  <si>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</si>
  <si>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</si>
  <si>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</si>
  <si>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</si>
  <si>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</si>
  <si>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</si>
  <si>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</si>
  <si>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</si>
  <si>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</si>
  <si>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</si>
  <si>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16</t>
  </si>
  <si>
    <t>Рентабельность 3%</t>
  </si>
  <si>
    <t>Доходы полученные от размещения рекламы и предоставления места под аренду в многоквартирном доме №23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</si>
  <si>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</si>
  <si>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</si>
  <si>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</si>
  <si>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</si>
  <si>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</si>
  <si>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>Ростелеком, МТС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</si>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</sst>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" xfId="1" applyFont="1" applyFill="1" applyBorder="1" applyAlignment="1">
      <alignment horizontal="center" vertical="center"/>
    </xf>
    <xf numFmtId="0" fontId="4" fillId="2" borderId="3" xfId="2" applyFont="1" applyFill="1" applyBorder="1"/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/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/>
    </xf>
    <xf numFmtId="2" fontId="4" fillId="2" borderId="0" xfId="2" applyNumberFormat="1" applyFont="1" applyFill="1" applyBorder="1"/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17" fillId="2" borderId="0" xfId="1" applyFont="1" applyFill="1" applyAlignment="1"/>
    <xf numFmtId="0" fontId="21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 wrapText="1"/>
    </xf>
    <xf numFmtId="0" fontId="21" fillId="2" borderId="0" xfId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1" fontId="5" fillId="2" borderId="5" xfId="1" applyNumberFormat="1" applyFont="1" applyFill="1" applyBorder="1" applyAlignment="1">
      <alignment horizontal="right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5" fillId="2" borderId="0" xfId="1" applyFont="1" applyFill="1" applyBorder="1" applyAlignment="1">
      <alignment horizontal="left"/>
    </xf>
    <xf numFmtId="1" fontId="5" fillId="2" borderId="0" xfId="1" applyNumberFormat="1" applyFont="1" applyFill="1" applyBorder="1" applyAlignment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8" fillId="2" borderId="0" xfId="1" applyFont="1" applyFill="1">
      <alignment horizontal="left"/>
    </xf>
    <xf numFmtId="0" fontId="6" fillId="3" borderId="12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left"/>
    </xf>
    <xf numFmtId="0" fontId="6" fillId="3" borderId="14" xfId="1" applyFont="1" applyFill="1" applyBorder="1" applyAlignment="1">
      <alignment horizontal="left"/>
    </xf>
    <xf numFmtId="0" fontId="6" fillId="3" borderId="15" xfId="1" applyFont="1" applyFill="1" applyBorder="1" applyAlignment="1">
      <alignment horizontal="left"/>
    </xf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6">
          <cell r="C26">
            <v>4233.8999999999996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2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3" customWidth="1"/>
    <col min="2" max="2" width="13.42578125" style="3" customWidth="1"/>
    <col min="3" max="3" width="14.42578125" style="3" customWidth="1"/>
    <col min="4" max="4" width="14.140625" style="3" customWidth="1"/>
    <col min="5" max="5" width="15.42578125" style="3" customWidth="1"/>
    <col min="6" max="6" width="16.140625" style="3" customWidth="1"/>
    <col min="7" max="7" width="16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3.140625" style="3" customWidth="1"/>
    <col min="258" max="258" width="13.42578125" style="3" customWidth="1"/>
    <col min="259" max="259" width="14.42578125" style="3" customWidth="1"/>
    <col min="260" max="260" width="14.140625" style="3" customWidth="1"/>
    <col min="261" max="261" width="15.42578125" style="3" customWidth="1"/>
    <col min="262" max="262" width="16.140625" style="3" customWidth="1"/>
    <col min="263" max="263" width="16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3.140625" style="3" customWidth="1"/>
    <col min="514" max="514" width="13.42578125" style="3" customWidth="1"/>
    <col min="515" max="515" width="14.42578125" style="3" customWidth="1"/>
    <col min="516" max="516" width="14.140625" style="3" customWidth="1"/>
    <col min="517" max="517" width="15.42578125" style="3" customWidth="1"/>
    <col min="518" max="518" width="16.140625" style="3" customWidth="1"/>
    <col min="519" max="519" width="16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3.140625" style="3" customWidth="1"/>
    <col min="770" max="770" width="13.42578125" style="3" customWidth="1"/>
    <col min="771" max="771" width="14.42578125" style="3" customWidth="1"/>
    <col min="772" max="772" width="14.140625" style="3" customWidth="1"/>
    <col min="773" max="773" width="15.42578125" style="3" customWidth="1"/>
    <col min="774" max="774" width="16.140625" style="3" customWidth="1"/>
    <col min="775" max="775" width="16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3.140625" style="3" customWidth="1"/>
    <col min="1026" max="1026" width="13.42578125" style="3" customWidth="1"/>
    <col min="1027" max="1027" width="14.42578125" style="3" customWidth="1"/>
    <col min="1028" max="1028" width="14.140625" style="3" customWidth="1"/>
    <col min="1029" max="1029" width="15.42578125" style="3" customWidth="1"/>
    <col min="1030" max="1030" width="16.140625" style="3" customWidth="1"/>
    <col min="1031" max="1031" width="16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3.140625" style="3" customWidth="1"/>
    <col min="1282" max="1282" width="13.42578125" style="3" customWidth="1"/>
    <col min="1283" max="1283" width="14.42578125" style="3" customWidth="1"/>
    <col min="1284" max="1284" width="14.140625" style="3" customWidth="1"/>
    <col min="1285" max="1285" width="15.42578125" style="3" customWidth="1"/>
    <col min="1286" max="1286" width="16.140625" style="3" customWidth="1"/>
    <col min="1287" max="1287" width="16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3.140625" style="3" customWidth="1"/>
    <col min="1538" max="1538" width="13.42578125" style="3" customWidth="1"/>
    <col min="1539" max="1539" width="14.42578125" style="3" customWidth="1"/>
    <col min="1540" max="1540" width="14.140625" style="3" customWidth="1"/>
    <col min="1541" max="1541" width="15.42578125" style="3" customWidth="1"/>
    <col min="1542" max="1542" width="16.140625" style="3" customWidth="1"/>
    <col min="1543" max="1543" width="16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3.140625" style="3" customWidth="1"/>
    <col min="1794" max="1794" width="13.42578125" style="3" customWidth="1"/>
    <col min="1795" max="1795" width="14.42578125" style="3" customWidth="1"/>
    <col min="1796" max="1796" width="14.140625" style="3" customWidth="1"/>
    <col min="1797" max="1797" width="15.42578125" style="3" customWidth="1"/>
    <col min="1798" max="1798" width="16.140625" style="3" customWidth="1"/>
    <col min="1799" max="1799" width="16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3.140625" style="3" customWidth="1"/>
    <col min="2050" max="2050" width="13.42578125" style="3" customWidth="1"/>
    <col min="2051" max="2051" width="14.42578125" style="3" customWidth="1"/>
    <col min="2052" max="2052" width="14.140625" style="3" customWidth="1"/>
    <col min="2053" max="2053" width="15.42578125" style="3" customWidth="1"/>
    <col min="2054" max="2054" width="16.140625" style="3" customWidth="1"/>
    <col min="2055" max="2055" width="16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3.140625" style="3" customWidth="1"/>
    <col min="2306" max="2306" width="13.42578125" style="3" customWidth="1"/>
    <col min="2307" max="2307" width="14.42578125" style="3" customWidth="1"/>
    <col min="2308" max="2308" width="14.140625" style="3" customWidth="1"/>
    <col min="2309" max="2309" width="15.42578125" style="3" customWidth="1"/>
    <col min="2310" max="2310" width="16.140625" style="3" customWidth="1"/>
    <col min="2311" max="2311" width="16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3.140625" style="3" customWidth="1"/>
    <col min="2562" max="2562" width="13.42578125" style="3" customWidth="1"/>
    <col min="2563" max="2563" width="14.42578125" style="3" customWidth="1"/>
    <col min="2564" max="2564" width="14.140625" style="3" customWidth="1"/>
    <col min="2565" max="2565" width="15.42578125" style="3" customWidth="1"/>
    <col min="2566" max="2566" width="16.140625" style="3" customWidth="1"/>
    <col min="2567" max="2567" width="16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3.140625" style="3" customWidth="1"/>
    <col min="2818" max="2818" width="13.42578125" style="3" customWidth="1"/>
    <col min="2819" max="2819" width="14.42578125" style="3" customWidth="1"/>
    <col min="2820" max="2820" width="14.140625" style="3" customWidth="1"/>
    <col min="2821" max="2821" width="15.42578125" style="3" customWidth="1"/>
    <col min="2822" max="2822" width="16.140625" style="3" customWidth="1"/>
    <col min="2823" max="2823" width="16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3.140625" style="3" customWidth="1"/>
    <col min="3074" max="3074" width="13.42578125" style="3" customWidth="1"/>
    <col min="3075" max="3075" width="14.42578125" style="3" customWidth="1"/>
    <col min="3076" max="3076" width="14.140625" style="3" customWidth="1"/>
    <col min="3077" max="3077" width="15.42578125" style="3" customWidth="1"/>
    <col min="3078" max="3078" width="16.140625" style="3" customWidth="1"/>
    <col min="3079" max="3079" width="16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3.140625" style="3" customWidth="1"/>
    <col min="3330" max="3330" width="13.42578125" style="3" customWidth="1"/>
    <col min="3331" max="3331" width="14.42578125" style="3" customWidth="1"/>
    <col min="3332" max="3332" width="14.140625" style="3" customWidth="1"/>
    <col min="3333" max="3333" width="15.42578125" style="3" customWidth="1"/>
    <col min="3334" max="3334" width="16.140625" style="3" customWidth="1"/>
    <col min="3335" max="3335" width="16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3.140625" style="3" customWidth="1"/>
    <col min="3586" max="3586" width="13.42578125" style="3" customWidth="1"/>
    <col min="3587" max="3587" width="14.42578125" style="3" customWidth="1"/>
    <col min="3588" max="3588" width="14.140625" style="3" customWidth="1"/>
    <col min="3589" max="3589" width="15.42578125" style="3" customWidth="1"/>
    <col min="3590" max="3590" width="16.140625" style="3" customWidth="1"/>
    <col min="3591" max="3591" width="16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3.140625" style="3" customWidth="1"/>
    <col min="3842" max="3842" width="13.42578125" style="3" customWidth="1"/>
    <col min="3843" max="3843" width="14.42578125" style="3" customWidth="1"/>
    <col min="3844" max="3844" width="14.140625" style="3" customWidth="1"/>
    <col min="3845" max="3845" width="15.42578125" style="3" customWidth="1"/>
    <col min="3846" max="3846" width="16.140625" style="3" customWidth="1"/>
    <col min="3847" max="3847" width="16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3.140625" style="3" customWidth="1"/>
    <col min="4098" max="4098" width="13.42578125" style="3" customWidth="1"/>
    <col min="4099" max="4099" width="14.42578125" style="3" customWidth="1"/>
    <col min="4100" max="4100" width="14.140625" style="3" customWidth="1"/>
    <col min="4101" max="4101" width="15.42578125" style="3" customWidth="1"/>
    <col min="4102" max="4102" width="16.140625" style="3" customWidth="1"/>
    <col min="4103" max="4103" width="16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3.140625" style="3" customWidth="1"/>
    <col min="4354" max="4354" width="13.42578125" style="3" customWidth="1"/>
    <col min="4355" max="4355" width="14.42578125" style="3" customWidth="1"/>
    <col min="4356" max="4356" width="14.140625" style="3" customWidth="1"/>
    <col min="4357" max="4357" width="15.42578125" style="3" customWidth="1"/>
    <col min="4358" max="4358" width="16.140625" style="3" customWidth="1"/>
    <col min="4359" max="4359" width="16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3.140625" style="3" customWidth="1"/>
    <col min="4610" max="4610" width="13.42578125" style="3" customWidth="1"/>
    <col min="4611" max="4611" width="14.42578125" style="3" customWidth="1"/>
    <col min="4612" max="4612" width="14.140625" style="3" customWidth="1"/>
    <col min="4613" max="4613" width="15.42578125" style="3" customWidth="1"/>
    <col min="4614" max="4614" width="16.140625" style="3" customWidth="1"/>
    <col min="4615" max="4615" width="16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3.140625" style="3" customWidth="1"/>
    <col min="4866" max="4866" width="13.42578125" style="3" customWidth="1"/>
    <col min="4867" max="4867" width="14.42578125" style="3" customWidth="1"/>
    <col min="4868" max="4868" width="14.140625" style="3" customWidth="1"/>
    <col min="4869" max="4869" width="15.42578125" style="3" customWidth="1"/>
    <col min="4870" max="4870" width="16.140625" style="3" customWidth="1"/>
    <col min="4871" max="4871" width="16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3.140625" style="3" customWidth="1"/>
    <col min="5122" max="5122" width="13.42578125" style="3" customWidth="1"/>
    <col min="5123" max="5123" width="14.42578125" style="3" customWidth="1"/>
    <col min="5124" max="5124" width="14.140625" style="3" customWidth="1"/>
    <col min="5125" max="5125" width="15.42578125" style="3" customWidth="1"/>
    <col min="5126" max="5126" width="16.140625" style="3" customWidth="1"/>
    <col min="5127" max="5127" width="16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3.140625" style="3" customWidth="1"/>
    <col min="5378" max="5378" width="13.42578125" style="3" customWidth="1"/>
    <col min="5379" max="5379" width="14.42578125" style="3" customWidth="1"/>
    <col min="5380" max="5380" width="14.140625" style="3" customWidth="1"/>
    <col min="5381" max="5381" width="15.42578125" style="3" customWidth="1"/>
    <col min="5382" max="5382" width="16.140625" style="3" customWidth="1"/>
    <col min="5383" max="5383" width="16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3.140625" style="3" customWidth="1"/>
    <col min="5634" max="5634" width="13.42578125" style="3" customWidth="1"/>
    <col min="5635" max="5635" width="14.42578125" style="3" customWidth="1"/>
    <col min="5636" max="5636" width="14.140625" style="3" customWidth="1"/>
    <col min="5637" max="5637" width="15.42578125" style="3" customWidth="1"/>
    <col min="5638" max="5638" width="16.140625" style="3" customWidth="1"/>
    <col min="5639" max="5639" width="16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3.140625" style="3" customWidth="1"/>
    <col min="5890" max="5890" width="13.42578125" style="3" customWidth="1"/>
    <col min="5891" max="5891" width="14.42578125" style="3" customWidth="1"/>
    <col min="5892" max="5892" width="14.140625" style="3" customWidth="1"/>
    <col min="5893" max="5893" width="15.42578125" style="3" customWidth="1"/>
    <col min="5894" max="5894" width="16.140625" style="3" customWidth="1"/>
    <col min="5895" max="5895" width="16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3.140625" style="3" customWidth="1"/>
    <col min="6146" max="6146" width="13.42578125" style="3" customWidth="1"/>
    <col min="6147" max="6147" width="14.42578125" style="3" customWidth="1"/>
    <col min="6148" max="6148" width="14.140625" style="3" customWidth="1"/>
    <col min="6149" max="6149" width="15.42578125" style="3" customWidth="1"/>
    <col min="6150" max="6150" width="16.140625" style="3" customWidth="1"/>
    <col min="6151" max="6151" width="16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3.140625" style="3" customWidth="1"/>
    <col min="6402" max="6402" width="13.42578125" style="3" customWidth="1"/>
    <col min="6403" max="6403" width="14.42578125" style="3" customWidth="1"/>
    <col min="6404" max="6404" width="14.140625" style="3" customWidth="1"/>
    <col min="6405" max="6405" width="15.42578125" style="3" customWidth="1"/>
    <col min="6406" max="6406" width="16.140625" style="3" customWidth="1"/>
    <col min="6407" max="6407" width="16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3.140625" style="3" customWidth="1"/>
    <col min="6658" max="6658" width="13.42578125" style="3" customWidth="1"/>
    <col min="6659" max="6659" width="14.42578125" style="3" customWidth="1"/>
    <col min="6660" max="6660" width="14.140625" style="3" customWidth="1"/>
    <col min="6661" max="6661" width="15.42578125" style="3" customWidth="1"/>
    <col min="6662" max="6662" width="16.140625" style="3" customWidth="1"/>
    <col min="6663" max="6663" width="16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3.140625" style="3" customWidth="1"/>
    <col min="6914" max="6914" width="13.42578125" style="3" customWidth="1"/>
    <col min="6915" max="6915" width="14.42578125" style="3" customWidth="1"/>
    <col min="6916" max="6916" width="14.140625" style="3" customWidth="1"/>
    <col min="6917" max="6917" width="15.42578125" style="3" customWidth="1"/>
    <col min="6918" max="6918" width="16.140625" style="3" customWidth="1"/>
    <col min="6919" max="6919" width="16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3.140625" style="3" customWidth="1"/>
    <col min="7170" max="7170" width="13.42578125" style="3" customWidth="1"/>
    <col min="7171" max="7171" width="14.42578125" style="3" customWidth="1"/>
    <col min="7172" max="7172" width="14.140625" style="3" customWidth="1"/>
    <col min="7173" max="7173" width="15.42578125" style="3" customWidth="1"/>
    <col min="7174" max="7174" width="16.140625" style="3" customWidth="1"/>
    <col min="7175" max="7175" width="16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3.140625" style="3" customWidth="1"/>
    <col min="7426" max="7426" width="13.42578125" style="3" customWidth="1"/>
    <col min="7427" max="7427" width="14.42578125" style="3" customWidth="1"/>
    <col min="7428" max="7428" width="14.140625" style="3" customWidth="1"/>
    <col min="7429" max="7429" width="15.42578125" style="3" customWidth="1"/>
    <col min="7430" max="7430" width="16.140625" style="3" customWidth="1"/>
    <col min="7431" max="7431" width="16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3.140625" style="3" customWidth="1"/>
    <col min="7682" max="7682" width="13.42578125" style="3" customWidth="1"/>
    <col min="7683" max="7683" width="14.42578125" style="3" customWidth="1"/>
    <col min="7684" max="7684" width="14.140625" style="3" customWidth="1"/>
    <col min="7685" max="7685" width="15.42578125" style="3" customWidth="1"/>
    <col min="7686" max="7686" width="16.140625" style="3" customWidth="1"/>
    <col min="7687" max="7687" width="16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3.140625" style="3" customWidth="1"/>
    <col min="7938" max="7938" width="13.42578125" style="3" customWidth="1"/>
    <col min="7939" max="7939" width="14.42578125" style="3" customWidth="1"/>
    <col min="7940" max="7940" width="14.140625" style="3" customWidth="1"/>
    <col min="7941" max="7941" width="15.42578125" style="3" customWidth="1"/>
    <col min="7942" max="7942" width="16.140625" style="3" customWidth="1"/>
    <col min="7943" max="7943" width="16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3.140625" style="3" customWidth="1"/>
    <col min="8194" max="8194" width="13.42578125" style="3" customWidth="1"/>
    <col min="8195" max="8195" width="14.42578125" style="3" customWidth="1"/>
    <col min="8196" max="8196" width="14.140625" style="3" customWidth="1"/>
    <col min="8197" max="8197" width="15.42578125" style="3" customWidth="1"/>
    <col min="8198" max="8198" width="16.140625" style="3" customWidth="1"/>
    <col min="8199" max="8199" width="16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3.140625" style="3" customWidth="1"/>
    <col min="8450" max="8450" width="13.42578125" style="3" customWidth="1"/>
    <col min="8451" max="8451" width="14.42578125" style="3" customWidth="1"/>
    <col min="8452" max="8452" width="14.140625" style="3" customWidth="1"/>
    <col min="8453" max="8453" width="15.42578125" style="3" customWidth="1"/>
    <col min="8454" max="8454" width="16.140625" style="3" customWidth="1"/>
    <col min="8455" max="8455" width="16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3.140625" style="3" customWidth="1"/>
    <col min="8706" max="8706" width="13.42578125" style="3" customWidth="1"/>
    <col min="8707" max="8707" width="14.42578125" style="3" customWidth="1"/>
    <col min="8708" max="8708" width="14.140625" style="3" customWidth="1"/>
    <col min="8709" max="8709" width="15.42578125" style="3" customWidth="1"/>
    <col min="8710" max="8710" width="16.140625" style="3" customWidth="1"/>
    <col min="8711" max="8711" width="16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3.140625" style="3" customWidth="1"/>
    <col min="8962" max="8962" width="13.42578125" style="3" customWidth="1"/>
    <col min="8963" max="8963" width="14.42578125" style="3" customWidth="1"/>
    <col min="8964" max="8964" width="14.140625" style="3" customWidth="1"/>
    <col min="8965" max="8965" width="15.42578125" style="3" customWidth="1"/>
    <col min="8966" max="8966" width="16.140625" style="3" customWidth="1"/>
    <col min="8967" max="8967" width="16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3.140625" style="3" customWidth="1"/>
    <col min="9218" max="9218" width="13.42578125" style="3" customWidth="1"/>
    <col min="9219" max="9219" width="14.42578125" style="3" customWidth="1"/>
    <col min="9220" max="9220" width="14.140625" style="3" customWidth="1"/>
    <col min="9221" max="9221" width="15.42578125" style="3" customWidth="1"/>
    <col min="9222" max="9222" width="16.140625" style="3" customWidth="1"/>
    <col min="9223" max="9223" width="16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3.140625" style="3" customWidth="1"/>
    <col min="9474" max="9474" width="13.42578125" style="3" customWidth="1"/>
    <col min="9475" max="9475" width="14.42578125" style="3" customWidth="1"/>
    <col min="9476" max="9476" width="14.140625" style="3" customWidth="1"/>
    <col min="9477" max="9477" width="15.42578125" style="3" customWidth="1"/>
    <col min="9478" max="9478" width="16.140625" style="3" customWidth="1"/>
    <col min="9479" max="9479" width="16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3.140625" style="3" customWidth="1"/>
    <col min="9730" max="9730" width="13.42578125" style="3" customWidth="1"/>
    <col min="9731" max="9731" width="14.42578125" style="3" customWidth="1"/>
    <col min="9732" max="9732" width="14.140625" style="3" customWidth="1"/>
    <col min="9733" max="9733" width="15.42578125" style="3" customWidth="1"/>
    <col min="9734" max="9734" width="16.140625" style="3" customWidth="1"/>
    <col min="9735" max="9735" width="16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3.140625" style="3" customWidth="1"/>
    <col min="9986" max="9986" width="13.42578125" style="3" customWidth="1"/>
    <col min="9987" max="9987" width="14.42578125" style="3" customWidth="1"/>
    <col min="9988" max="9988" width="14.140625" style="3" customWidth="1"/>
    <col min="9989" max="9989" width="15.42578125" style="3" customWidth="1"/>
    <col min="9990" max="9990" width="16.140625" style="3" customWidth="1"/>
    <col min="9991" max="9991" width="16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3.140625" style="3" customWidth="1"/>
    <col min="10242" max="10242" width="13.42578125" style="3" customWidth="1"/>
    <col min="10243" max="10243" width="14.42578125" style="3" customWidth="1"/>
    <col min="10244" max="10244" width="14.140625" style="3" customWidth="1"/>
    <col min="10245" max="10245" width="15.42578125" style="3" customWidth="1"/>
    <col min="10246" max="10246" width="16.140625" style="3" customWidth="1"/>
    <col min="10247" max="10247" width="16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3.140625" style="3" customWidth="1"/>
    <col min="10498" max="10498" width="13.42578125" style="3" customWidth="1"/>
    <col min="10499" max="10499" width="14.42578125" style="3" customWidth="1"/>
    <col min="10500" max="10500" width="14.140625" style="3" customWidth="1"/>
    <col min="10501" max="10501" width="15.42578125" style="3" customWidth="1"/>
    <col min="10502" max="10502" width="16.140625" style="3" customWidth="1"/>
    <col min="10503" max="10503" width="16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3.140625" style="3" customWidth="1"/>
    <col min="10754" max="10754" width="13.42578125" style="3" customWidth="1"/>
    <col min="10755" max="10755" width="14.42578125" style="3" customWidth="1"/>
    <col min="10756" max="10756" width="14.140625" style="3" customWidth="1"/>
    <col min="10757" max="10757" width="15.42578125" style="3" customWidth="1"/>
    <col min="10758" max="10758" width="16.140625" style="3" customWidth="1"/>
    <col min="10759" max="10759" width="16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3.140625" style="3" customWidth="1"/>
    <col min="11010" max="11010" width="13.42578125" style="3" customWidth="1"/>
    <col min="11011" max="11011" width="14.42578125" style="3" customWidth="1"/>
    <col min="11012" max="11012" width="14.140625" style="3" customWidth="1"/>
    <col min="11013" max="11013" width="15.42578125" style="3" customWidth="1"/>
    <col min="11014" max="11014" width="16.140625" style="3" customWidth="1"/>
    <col min="11015" max="11015" width="16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3.140625" style="3" customWidth="1"/>
    <col min="11266" max="11266" width="13.42578125" style="3" customWidth="1"/>
    <col min="11267" max="11267" width="14.42578125" style="3" customWidth="1"/>
    <col min="11268" max="11268" width="14.140625" style="3" customWidth="1"/>
    <col min="11269" max="11269" width="15.42578125" style="3" customWidth="1"/>
    <col min="11270" max="11270" width="16.140625" style="3" customWidth="1"/>
    <col min="11271" max="11271" width="16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3.140625" style="3" customWidth="1"/>
    <col min="11522" max="11522" width="13.42578125" style="3" customWidth="1"/>
    <col min="11523" max="11523" width="14.42578125" style="3" customWidth="1"/>
    <col min="11524" max="11524" width="14.140625" style="3" customWidth="1"/>
    <col min="11525" max="11525" width="15.42578125" style="3" customWidth="1"/>
    <col min="11526" max="11526" width="16.140625" style="3" customWidth="1"/>
    <col min="11527" max="11527" width="16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3.140625" style="3" customWidth="1"/>
    <col min="11778" max="11778" width="13.42578125" style="3" customWidth="1"/>
    <col min="11779" max="11779" width="14.42578125" style="3" customWidth="1"/>
    <col min="11780" max="11780" width="14.140625" style="3" customWidth="1"/>
    <col min="11781" max="11781" width="15.42578125" style="3" customWidth="1"/>
    <col min="11782" max="11782" width="16.140625" style="3" customWidth="1"/>
    <col min="11783" max="11783" width="16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3.140625" style="3" customWidth="1"/>
    <col min="12034" max="12034" width="13.42578125" style="3" customWidth="1"/>
    <col min="12035" max="12035" width="14.42578125" style="3" customWidth="1"/>
    <col min="12036" max="12036" width="14.140625" style="3" customWidth="1"/>
    <col min="12037" max="12037" width="15.42578125" style="3" customWidth="1"/>
    <col min="12038" max="12038" width="16.140625" style="3" customWidth="1"/>
    <col min="12039" max="12039" width="16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3.140625" style="3" customWidth="1"/>
    <col min="12290" max="12290" width="13.42578125" style="3" customWidth="1"/>
    <col min="12291" max="12291" width="14.42578125" style="3" customWidth="1"/>
    <col min="12292" max="12292" width="14.140625" style="3" customWidth="1"/>
    <col min="12293" max="12293" width="15.42578125" style="3" customWidth="1"/>
    <col min="12294" max="12294" width="16.140625" style="3" customWidth="1"/>
    <col min="12295" max="12295" width="16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3.140625" style="3" customWidth="1"/>
    <col min="12546" max="12546" width="13.42578125" style="3" customWidth="1"/>
    <col min="12547" max="12547" width="14.42578125" style="3" customWidth="1"/>
    <col min="12548" max="12548" width="14.140625" style="3" customWidth="1"/>
    <col min="12549" max="12549" width="15.42578125" style="3" customWidth="1"/>
    <col min="12550" max="12550" width="16.140625" style="3" customWidth="1"/>
    <col min="12551" max="12551" width="16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3.140625" style="3" customWidth="1"/>
    <col min="12802" max="12802" width="13.42578125" style="3" customWidth="1"/>
    <col min="12803" max="12803" width="14.42578125" style="3" customWidth="1"/>
    <col min="12804" max="12804" width="14.140625" style="3" customWidth="1"/>
    <col min="12805" max="12805" width="15.42578125" style="3" customWidth="1"/>
    <col min="12806" max="12806" width="16.140625" style="3" customWidth="1"/>
    <col min="12807" max="12807" width="16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3.140625" style="3" customWidth="1"/>
    <col min="13058" max="13058" width="13.42578125" style="3" customWidth="1"/>
    <col min="13059" max="13059" width="14.42578125" style="3" customWidth="1"/>
    <col min="13060" max="13060" width="14.140625" style="3" customWidth="1"/>
    <col min="13061" max="13061" width="15.42578125" style="3" customWidth="1"/>
    <col min="13062" max="13062" width="16.140625" style="3" customWidth="1"/>
    <col min="13063" max="13063" width="16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3.140625" style="3" customWidth="1"/>
    <col min="13314" max="13314" width="13.42578125" style="3" customWidth="1"/>
    <col min="13315" max="13315" width="14.42578125" style="3" customWidth="1"/>
    <col min="13316" max="13316" width="14.140625" style="3" customWidth="1"/>
    <col min="13317" max="13317" width="15.42578125" style="3" customWidth="1"/>
    <col min="13318" max="13318" width="16.140625" style="3" customWidth="1"/>
    <col min="13319" max="13319" width="16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3.140625" style="3" customWidth="1"/>
    <col min="13570" max="13570" width="13.42578125" style="3" customWidth="1"/>
    <col min="13571" max="13571" width="14.42578125" style="3" customWidth="1"/>
    <col min="13572" max="13572" width="14.140625" style="3" customWidth="1"/>
    <col min="13573" max="13573" width="15.42578125" style="3" customWidth="1"/>
    <col min="13574" max="13574" width="16.140625" style="3" customWidth="1"/>
    <col min="13575" max="13575" width="16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3.140625" style="3" customWidth="1"/>
    <col min="13826" max="13826" width="13.42578125" style="3" customWidth="1"/>
    <col min="13827" max="13827" width="14.42578125" style="3" customWidth="1"/>
    <col min="13828" max="13828" width="14.140625" style="3" customWidth="1"/>
    <col min="13829" max="13829" width="15.42578125" style="3" customWidth="1"/>
    <col min="13830" max="13830" width="16.140625" style="3" customWidth="1"/>
    <col min="13831" max="13831" width="16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3.140625" style="3" customWidth="1"/>
    <col min="14082" max="14082" width="13.42578125" style="3" customWidth="1"/>
    <col min="14083" max="14083" width="14.42578125" style="3" customWidth="1"/>
    <col min="14084" max="14084" width="14.140625" style="3" customWidth="1"/>
    <col min="14085" max="14085" width="15.42578125" style="3" customWidth="1"/>
    <col min="14086" max="14086" width="16.140625" style="3" customWidth="1"/>
    <col min="14087" max="14087" width="16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3.140625" style="3" customWidth="1"/>
    <col min="14338" max="14338" width="13.42578125" style="3" customWidth="1"/>
    <col min="14339" max="14339" width="14.42578125" style="3" customWidth="1"/>
    <col min="14340" max="14340" width="14.140625" style="3" customWidth="1"/>
    <col min="14341" max="14341" width="15.42578125" style="3" customWidth="1"/>
    <col min="14342" max="14342" width="16.140625" style="3" customWidth="1"/>
    <col min="14343" max="14343" width="16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3.140625" style="3" customWidth="1"/>
    <col min="14594" max="14594" width="13.42578125" style="3" customWidth="1"/>
    <col min="14595" max="14595" width="14.42578125" style="3" customWidth="1"/>
    <col min="14596" max="14596" width="14.140625" style="3" customWidth="1"/>
    <col min="14597" max="14597" width="15.42578125" style="3" customWidth="1"/>
    <col min="14598" max="14598" width="16.140625" style="3" customWidth="1"/>
    <col min="14599" max="14599" width="16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3.140625" style="3" customWidth="1"/>
    <col min="14850" max="14850" width="13.42578125" style="3" customWidth="1"/>
    <col min="14851" max="14851" width="14.42578125" style="3" customWidth="1"/>
    <col min="14852" max="14852" width="14.140625" style="3" customWidth="1"/>
    <col min="14853" max="14853" width="15.42578125" style="3" customWidth="1"/>
    <col min="14854" max="14854" width="16.140625" style="3" customWidth="1"/>
    <col min="14855" max="14855" width="16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3.140625" style="3" customWidth="1"/>
    <col min="15106" max="15106" width="13.42578125" style="3" customWidth="1"/>
    <col min="15107" max="15107" width="14.42578125" style="3" customWidth="1"/>
    <col min="15108" max="15108" width="14.140625" style="3" customWidth="1"/>
    <col min="15109" max="15109" width="15.42578125" style="3" customWidth="1"/>
    <col min="15110" max="15110" width="16.140625" style="3" customWidth="1"/>
    <col min="15111" max="15111" width="16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3.140625" style="3" customWidth="1"/>
    <col min="15362" max="15362" width="13.42578125" style="3" customWidth="1"/>
    <col min="15363" max="15363" width="14.42578125" style="3" customWidth="1"/>
    <col min="15364" max="15364" width="14.140625" style="3" customWidth="1"/>
    <col min="15365" max="15365" width="15.42578125" style="3" customWidth="1"/>
    <col min="15366" max="15366" width="16.140625" style="3" customWidth="1"/>
    <col min="15367" max="15367" width="16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3.140625" style="3" customWidth="1"/>
    <col min="15618" max="15618" width="13.42578125" style="3" customWidth="1"/>
    <col min="15619" max="15619" width="14.42578125" style="3" customWidth="1"/>
    <col min="15620" max="15620" width="14.140625" style="3" customWidth="1"/>
    <col min="15621" max="15621" width="15.42578125" style="3" customWidth="1"/>
    <col min="15622" max="15622" width="16.140625" style="3" customWidth="1"/>
    <col min="15623" max="15623" width="16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3.140625" style="3" customWidth="1"/>
    <col min="15874" max="15874" width="13.42578125" style="3" customWidth="1"/>
    <col min="15875" max="15875" width="14.42578125" style="3" customWidth="1"/>
    <col min="15876" max="15876" width="14.140625" style="3" customWidth="1"/>
    <col min="15877" max="15877" width="15.42578125" style="3" customWidth="1"/>
    <col min="15878" max="15878" width="16.140625" style="3" customWidth="1"/>
    <col min="15879" max="15879" width="16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3.140625" style="3" customWidth="1"/>
    <col min="16130" max="16130" width="13.42578125" style="3" customWidth="1"/>
    <col min="16131" max="16131" width="14.42578125" style="3" customWidth="1"/>
    <col min="16132" max="16132" width="14.140625" style="3" customWidth="1"/>
    <col min="16133" max="16133" width="15.42578125" style="3" customWidth="1"/>
    <col min="16134" max="16134" width="16.140625" style="3" customWidth="1"/>
    <col min="16135" max="16135" width="16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7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  <c r="P5" s="9"/>
      <c r="Q5" s="9"/>
    </row>
    <row r="6" spans="1:17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  <c r="P6" s="9"/>
      <c r="Q6" s="9"/>
    </row>
    <row r="7" spans="1:17" s="10" customFormat="1" ht="29.25" customHeight="1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  <c r="P7" s="9"/>
      <c r="Q7" s="9"/>
    </row>
    <row r="8" spans="1:17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  <c r="P8" s="9"/>
      <c r="Q8" s="9"/>
    </row>
    <row r="9" spans="1:17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  <c r="P9" s="9"/>
      <c r="Q9" s="9"/>
    </row>
    <row r="10" spans="1:17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  <c r="P10" s="9"/>
      <c r="Q10" s="9"/>
    </row>
    <row r="11" spans="1:17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  <c r="P11" s="9"/>
      <c r="Q11" s="9"/>
    </row>
    <row r="12" spans="1:17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  <c r="P12" s="9"/>
      <c r="Q12" s="9"/>
    </row>
    <row r="13" spans="1:17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  <c r="P13" s="9"/>
      <c r="Q13" s="9"/>
    </row>
    <row r="14" spans="1:17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  <c r="P14" s="9"/>
      <c r="Q14" s="9"/>
    </row>
    <row r="15" spans="1:17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  <c r="P15" s="9"/>
      <c r="Q15" s="9"/>
    </row>
    <row r="16" spans="1:17" ht="18.75" customHeight="1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7" customFormat="1" ht="14.25">
      <c r="A24" s="40">
        <v>844155.12</v>
      </c>
      <c r="B24" s="41"/>
      <c r="C24" s="42"/>
      <c r="D24" s="43">
        <v>842425.97</v>
      </c>
      <c r="E24" s="43">
        <v>27224.35</v>
      </c>
      <c r="F24" s="44">
        <f>D24-A24</f>
        <v>-1729.1500000000233</v>
      </c>
      <c r="G24" s="45">
        <f>H56</f>
        <v>881040.03406467009</v>
      </c>
      <c r="H24" s="46">
        <f>D24+E24-G24</f>
        <v>-11389.714064670145</v>
      </c>
      <c r="J24" s="48"/>
    </row>
    <row r="25" spans="1:15" s="47" customFormat="1" ht="43.5" customHeight="1">
      <c r="A25" s="49" t="s">
        <v>31</v>
      </c>
      <c r="B25" s="49"/>
      <c r="C25" s="49"/>
      <c r="D25" s="49"/>
      <c r="E25" s="49"/>
      <c r="F25" s="49"/>
      <c r="G25" s="49"/>
      <c r="H25" s="49"/>
      <c r="J25" s="48"/>
    </row>
    <row r="26" spans="1:15" s="47" customFormat="1" ht="29.85" customHeight="1">
      <c r="A26" s="50" t="s">
        <v>32</v>
      </c>
      <c r="B26" s="50"/>
      <c r="C26" s="50"/>
      <c r="D26" s="50"/>
      <c r="E26" s="50"/>
      <c r="F26" s="50"/>
      <c r="G26" s="50"/>
      <c r="H26" s="50"/>
      <c r="J26" s="48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51" t="s">
        <v>33</v>
      </c>
      <c r="B28" s="51"/>
      <c r="C28" s="51"/>
      <c r="D28" s="51"/>
      <c r="E28" s="51"/>
      <c r="F28" s="51"/>
      <c r="G28" s="51"/>
      <c r="H28" s="51"/>
      <c r="I28" s="6"/>
      <c r="J28" s="6"/>
    </row>
    <row r="29" spans="1:15" ht="14.25">
      <c r="A29" s="15"/>
      <c r="B29" s="15"/>
      <c r="C29" s="15"/>
      <c r="D29" s="15"/>
      <c r="E29" s="15"/>
      <c r="F29" s="15"/>
      <c r="G29" s="52"/>
      <c r="H29" s="52"/>
      <c r="I29" s="6"/>
      <c r="J29" s="6"/>
      <c r="K29" s="10"/>
      <c r="L29" s="10"/>
      <c r="M29" s="10"/>
      <c r="N29" s="10"/>
      <c r="O29" s="10"/>
    </row>
    <row r="30" spans="1:15" ht="15" customHeight="1">
      <c r="A30" s="53" t="s">
        <v>34</v>
      </c>
      <c r="B30" s="53"/>
      <c r="C30" s="53"/>
      <c r="D30" s="53"/>
      <c r="E30" s="53"/>
      <c r="F30" s="53"/>
      <c r="G30" s="53"/>
      <c r="H30" s="53"/>
      <c r="I30" s="8"/>
      <c r="J30" s="8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5" customFormat="1" ht="15.75">
      <c r="A33" s="54" t="s">
        <v>36</v>
      </c>
      <c r="B33" s="54"/>
      <c r="C33" s="54"/>
      <c r="D33" s="54"/>
      <c r="E33" s="54"/>
      <c r="F33" s="54"/>
      <c r="G33" s="54"/>
      <c r="H33" s="54"/>
      <c r="I33" s="54"/>
      <c r="J33" s="54"/>
    </row>
    <row r="34" spans="1:18" s="55" customFormat="1">
      <c r="A34" s="56"/>
      <c r="B34" s="57"/>
      <c r="C34" s="58"/>
      <c r="D34" s="58"/>
      <c r="E34" s="59"/>
      <c r="F34" s="59"/>
      <c r="G34" s="57"/>
      <c r="H34" s="60" t="s">
        <v>37</v>
      </c>
      <c r="I34" s="60"/>
    </row>
    <row r="35" spans="1:18" s="55" customFormat="1" ht="15.75">
      <c r="A35" s="61" t="s">
        <v>38</v>
      </c>
      <c r="B35" s="62"/>
      <c r="C35" s="63" t="s">
        <v>39</v>
      </c>
      <c r="D35" s="64"/>
      <c r="E35" s="64"/>
      <c r="F35" s="64"/>
      <c r="G35" s="65"/>
      <c r="H35" s="66" t="s">
        <v>40</v>
      </c>
    </row>
    <row r="36" spans="1:18" s="55" customFormat="1" ht="15" customHeight="1">
      <c r="A36" s="67" t="s">
        <v>41</v>
      </c>
      <c r="B36" s="67"/>
      <c r="C36" s="68" t="s">
        <v>42</v>
      </c>
      <c r="D36" s="69"/>
      <c r="E36" s="69"/>
      <c r="F36" s="69"/>
      <c r="G36" s="70"/>
      <c r="H36" s="71">
        <f>7+18996</f>
        <v>19003</v>
      </c>
      <c r="M36" s="9"/>
      <c r="N36" s="9"/>
      <c r="O36" s="9"/>
      <c r="P36" s="9"/>
      <c r="Q36" s="9"/>
      <c r="R36" s="9"/>
    </row>
    <row r="37" spans="1:18" s="55" customFormat="1" ht="15" customHeight="1">
      <c r="A37" s="67"/>
      <c r="B37" s="67"/>
      <c r="C37" s="68" t="s">
        <v>43</v>
      </c>
      <c r="D37" s="69"/>
      <c r="E37" s="69"/>
      <c r="F37" s="69"/>
      <c r="G37" s="70"/>
      <c r="H37" s="71">
        <f>5696+18912</f>
        <v>24608</v>
      </c>
      <c r="L37" s="9"/>
      <c r="M37" s="9"/>
      <c r="N37" s="9"/>
      <c r="O37" s="9"/>
      <c r="P37" s="9"/>
      <c r="Q37" s="9"/>
      <c r="R37" s="9"/>
    </row>
    <row r="38" spans="1:18" s="55" customFormat="1" ht="15" customHeight="1">
      <c r="A38" s="67"/>
      <c r="B38" s="67"/>
      <c r="C38" s="68" t="s">
        <v>44</v>
      </c>
      <c r="D38" s="69"/>
      <c r="E38" s="69"/>
      <c r="F38" s="69"/>
      <c r="G38" s="70"/>
      <c r="H38" s="71">
        <f>1767</f>
        <v>1767</v>
      </c>
      <c r="J38" s="72"/>
      <c r="L38" s="9"/>
      <c r="M38" s="9"/>
      <c r="N38" s="9"/>
      <c r="O38" s="9"/>
      <c r="P38" s="9"/>
      <c r="Q38" s="9"/>
      <c r="R38" s="9"/>
    </row>
    <row r="39" spans="1:18" ht="26.45" customHeight="1">
      <c r="A39" s="67"/>
      <c r="B39" s="67"/>
      <c r="C39" s="73" t="s">
        <v>45</v>
      </c>
      <c r="D39" s="73"/>
      <c r="E39" s="73"/>
      <c r="F39" s="73"/>
      <c r="G39" s="74"/>
      <c r="H39" s="71">
        <f>44509+2870+3409+3641</f>
        <v>54429</v>
      </c>
      <c r="I39" s="75"/>
      <c r="J39" s="75"/>
    </row>
    <row r="40" spans="1:18" ht="13.7" customHeight="1">
      <c r="A40" s="76"/>
      <c r="B40" s="76"/>
      <c r="C40" s="77"/>
      <c r="D40" s="77"/>
      <c r="E40" s="77"/>
      <c r="F40" s="77"/>
      <c r="G40" s="77"/>
      <c r="H40" s="78">
        <f>SUM(H36:H39)</f>
        <v>99807</v>
      </c>
      <c r="I40" s="75"/>
      <c r="J40" s="75"/>
    </row>
    <row r="41" spans="1:18" ht="42.75" customHeight="1">
      <c r="A41" s="18" t="s">
        <v>46</v>
      </c>
      <c r="B41" s="18"/>
      <c r="C41" s="18"/>
      <c r="D41" s="18"/>
      <c r="E41" s="18"/>
      <c r="F41" s="18"/>
      <c r="G41" s="18"/>
      <c r="H41" s="18"/>
      <c r="I41" s="8"/>
      <c r="J41" s="8"/>
    </row>
    <row r="42" spans="1:18">
      <c r="A42" s="79"/>
      <c r="B42" s="79"/>
      <c r="C42" s="79"/>
      <c r="D42" s="79"/>
      <c r="E42" s="75"/>
      <c r="F42" s="75"/>
      <c r="G42" s="75"/>
      <c r="H42" s="75"/>
      <c r="I42" s="75"/>
      <c r="J42" s="75"/>
    </row>
    <row r="43" spans="1:18" ht="33" customHeight="1">
      <c r="A43" s="80" t="s">
        <v>47</v>
      </c>
      <c r="B43" s="80"/>
      <c r="C43" s="80"/>
      <c r="D43" s="80"/>
      <c r="E43" s="80"/>
      <c r="F43" s="80"/>
      <c r="G43" s="80"/>
      <c r="H43" s="80"/>
      <c r="I43" s="81"/>
      <c r="J43" s="81"/>
    </row>
    <row r="44" spans="1:18" ht="15">
      <c r="A44" s="82"/>
      <c r="B44" s="82"/>
      <c r="C44" s="82"/>
      <c r="D44" s="82"/>
      <c r="E44" s="82"/>
      <c r="F44" s="82"/>
      <c r="G44" s="82"/>
      <c r="H44" s="83" t="s">
        <v>48</v>
      </c>
      <c r="J44" s="82"/>
    </row>
    <row r="45" spans="1:18" ht="15.75">
      <c r="A45" s="63" t="s">
        <v>38</v>
      </c>
      <c r="B45" s="65"/>
      <c r="C45" s="63" t="s">
        <v>39</v>
      </c>
      <c r="D45" s="64"/>
      <c r="E45" s="64"/>
      <c r="F45" s="64"/>
      <c r="G45" s="65"/>
      <c r="H45" s="66" t="s">
        <v>40</v>
      </c>
      <c r="I45" s="82"/>
      <c r="J45" s="82"/>
    </row>
    <row r="46" spans="1:18" ht="15" customHeight="1">
      <c r="A46" s="84" t="s">
        <v>41</v>
      </c>
      <c r="B46" s="85"/>
      <c r="C46" s="86" t="s">
        <v>49</v>
      </c>
      <c r="D46" s="73"/>
      <c r="E46" s="73"/>
      <c r="F46" s="73"/>
      <c r="G46" s="74"/>
      <c r="H46" s="87">
        <f>796+279+483+1206</f>
        <v>2764</v>
      </c>
      <c r="I46" s="82"/>
      <c r="J46" s="82"/>
    </row>
    <row r="47" spans="1:18" ht="15" customHeight="1">
      <c r="A47" s="88"/>
      <c r="B47" s="89"/>
      <c r="C47" s="90" t="s">
        <v>50</v>
      </c>
      <c r="D47" s="69"/>
      <c r="E47" s="69"/>
      <c r="F47" s="69"/>
      <c r="G47" s="70"/>
      <c r="H47" s="87">
        <v>2705</v>
      </c>
      <c r="I47" s="82"/>
      <c r="J47" s="82"/>
    </row>
    <row r="48" spans="1:18" ht="17.100000000000001" customHeight="1">
      <c r="A48" s="88"/>
      <c r="B48" s="89"/>
      <c r="C48" s="86" t="s">
        <v>51</v>
      </c>
      <c r="D48" s="73"/>
      <c r="E48" s="73"/>
      <c r="F48" s="73"/>
      <c r="G48" s="74"/>
      <c r="H48" s="87">
        <f>249+1375+1238+1274</f>
        <v>4136</v>
      </c>
      <c r="I48" s="82"/>
      <c r="J48" s="82"/>
    </row>
    <row r="49" spans="1:18" ht="14.25">
      <c r="A49" s="91"/>
      <c r="B49" s="92"/>
      <c r="C49" s="93" t="s">
        <v>52</v>
      </c>
      <c r="D49" s="94"/>
      <c r="E49" s="94"/>
      <c r="F49" s="94"/>
      <c r="G49" s="95"/>
      <c r="H49" s="96">
        <v>4883.4399999999996</v>
      </c>
      <c r="I49" s="75"/>
      <c r="J49" s="75"/>
      <c r="M49" s="97"/>
    </row>
    <row r="50" spans="1:18" ht="15">
      <c r="A50" s="76"/>
      <c r="B50" s="76"/>
      <c r="C50" s="98"/>
      <c r="D50" s="98"/>
      <c r="E50" s="98"/>
      <c r="F50" s="98"/>
      <c r="G50" s="98"/>
      <c r="H50" s="99"/>
      <c r="I50" s="75"/>
      <c r="J50" s="75"/>
      <c r="M50" s="97"/>
    </row>
    <row r="51" spans="1:18">
      <c r="A51" s="9" t="s">
        <v>53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8" ht="18" customHeight="1">
      <c r="A52" s="100" t="s">
        <v>54</v>
      </c>
      <c r="B52" s="100"/>
      <c r="C52" s="100"/>
      <c r="D52" s="100"/>
      <c r="E52" s="100"/>
      <c r="F52" s="100"/>
      <c r="G52" s="100"/>
      <c r="H52" s="100"/>
      <c r="I52" s="101"/>
      <c r="J52" s="101"/>
    </row>
    <row r="53" spans="1:18" ht="12.2" customHeight="1">
      <c r="A53" s="101"/>
      <c r="B53" s="101"/>
      <c r="C53" s="101"/>
      <c r="D53" s="101"/>
      <c r="E53" s="101"/>
      <c r="F53" s="101"/>
      <c r="G53" s="101"/>
      <c r="H53" s="101"/>
      <c r="I53" s="101"/>
      <c r="J53" s="101"/>
    </row>
    <row r="54" spans="1:18" ht="15.75">
      <c r="A54" s="20" t="s">
        <v>55</v>
      </c>
      <c r="B54" s="20"/>
      <c r="C54" s="20"/>
      <c r="D54" s="20"/>
      <c r="E54" s="20"/>
      <c r="F54" s="20"/>
      <c r="G54" s="20"/>
      <c r="H54" s="20"/>
      <c r="I54" s="21"/>
      <c r="J54" s="21"/>
    </row>
    <row r="55" spans="1:18" ht="14.25" customHeight="1">
      <c r="A55" s="102"/>
      <c r="B55" s="102"/>
      <c r="C55" s="102"/>
      <c r="D55" s="102"/>
      <c r="E55" s="102"/>
      <c r="F55" s="102"/>
      <c r="G55" s="102"/>
      <c r="H55" s="83" t="s">
        <v>56</v>
      </c>
      <c r="J55" s="102"/>
    </row>
    <row r="56" spans="1:18" ht="15.75">
      <c r="A56" s="103" t="s">
        <v>57</v>
      </c>
      <c r="B56" s="103"/>
      <c r="C56" s="103"/>
      <c r="D56" s="103"/>
      <c r="E56" s="103"/>
      <c r="F56" s="103"/>
      <c r="G56" s="104"/>
      <c r="H56" s="105">
        <f>SUM(H64:H77)+H58+H63</f>
        <v>881040.03406467009</v>
      </c>
      <c r="I56" s="106"/>
      <c r="J56" s="106"/>
    </row>
    <row r="57" spans="1:18" ht="15">
      <c r="A57" s="107" t="s">
        <v>58</v>
      </c>
      <c r="B57" s="108" t="s">
        <v>59</v>
      </c>
      <c r="C57" s="109"/>
      <c r="D57" s="109"/>
      <c r="E57" s="109"/>
      <c r="F57" s="109"/>
      <c r="G57" s="110"/>
      <c r="H57" s="111" t="s">
        <v>60</v>
      </c>
      <c r="I57" s="112"/>
    </row>
    <row r="58" spans="1:18" ht="15.75">
      <c r="A58" s="113" t="s">
        <v>61</v>
      </c>
      <c r="B58" s="90" t="s">
        <v>62</v>
      </c>
      <c r="C58" s="68"/>
      <c r="D58" s="68"/>
      <c r="E58" s="68"/>
      <c r="F58" s="68"/>
      <c r="G58" s="68"/>
      <c r="H58" s="114">
        <f>SUM(H59:H62)</f>
        <v>95163.844777887978</v>
      </c>
      <c r="I58" s="22"/>
      <c r="K58" s="99">
        <f>[1]Основное!$C$26*[1]Основное!K35</f>
        <v>0</v>
      </c>
    </row>
    <row r="59" spans="1:18" ht="15">
      <c r="A59" s="113"/>
      <c r="B59" s="86" t="s">
        <v>63</v>
      </c>
      <c r="C59" s="73"/>
      <c r="D59" s="73"/>
      <c r="E59" s="73"/>
      <c r="F59" s="73"/>
      <c r="G59" s="74"/>
      <c r="H59" s="96">
        <v>22144</v>
      </c>
      <c r="I59" s="22"/>
    </row>
    <row r="60" spans="1:18" ht="15">
      <c r="A60" s="113"/>
      <c r="B60" s="90" t="s">
        <v>64</v>
      </c>
      <c r="C60" s="68"/>
      <c r="D60" s="69"/>
      <c r="E60" s="69"/>
      <c r="F60" s="69"/>
      <c r="G60" s="69"/>
      <c r="H60" s="96">
        <v>49731</v>
      </c>
      <c r="I60" s="22"/>
    </row>
    <row r="61" spans="1:18" ht="15">
      <c r="A61" s="113"/>
      <c r="B61" s="90" t="s">
        <v>65</v>
      </c>
      <c r="C61" s="69"/>
      <c r="D61" s="69"/>
      <c r="E61" s="69"/>
      <c r="F61" s="69"/>
      <c r="G61" s="69"/>
      <c r="H61" s="96">
        <v>11929</v>
      </c>
      <c r="I61" s="22"/>
    </row>
    <row r="62" spans="1:18" ht="48.2" customHeight="1">
      <c r="A62" s="113"/>
      <c r="B62" s="115" t="s">
        <v>66</v>
      </c>
      <c r="C62" s="116"/>
      <c r="D62" s="116"/>
      <c r="E62" s="116"/>
      <c r="F62" s="116"/>
      <c r="G62" s="116"/>
      <c r="H62" s="96">
        <f>[1]Основное!C26*[1]Основное!H35</f>
        <v>11359.844777887982</v>
      </c>
      <c r="I62" s="22"/>
    </row>
    <row r="63" spans="1:18" ht="28.5" customHeight="1">
      <c r="A63" s="113" t="s">
        <v>67</v>
      </c>
      <c r="B63" s="117" t="s">
        <v>68</v>
      </c>
      <c r="C63" s="118"/>
      <c r="D63" s="118"/>
      <c r="E63" s="118"/>
      <c r="F63" s="118"/>
      <c r="G63" s="119"/>
      <c r="H63" s="96">
        <f>4883.44+1561+[1]Основное!H37*[1]Основное!C26</f>
        <v>6444.44</v>
      </c>
      <c r="I63" s="22"/>
      <c r="L63" s="9"/>
      <c r="M63" s="9"/>
      <c r="N63" s="9"/>
      <c r="O63" s="9"/>
      <c r="P63" s="9"/>
      <c r="Q63" s="9"/>
      <c r="R63" s="9"/>
    </row>
    <row r="64" spans="1:18" ht="15">
      <c r="A64" s="113" t="s">
        <v>69</v>
      </c>
      <c r="B64" s="90" t="s">
        <v>70</v>
      </c>
      <c r="C64" s="68"/>
      <c r="D64" s="68"/>
      <c r="E64" s="68"/>
      <c r="F64" s="68"/>
      <c r="G64" s="68"/>
      <c r="H64" s="96">
        <f>[1]Основное!$C$26*[1]Основное!H36</f>
        <v>2194.5014323551577</v>
      </c>
      <c r="I64" s="22"/>
      <c r="L64" s="9"/>
      <c r="M64" s="9"/>
      <c r="N64" s="9"/>
      <c r="O64" s="9"/>
      <c r="P64" s="9"/>
      <c r="Q64" s="9"/>
      <c r="R64" s="9"/>
    </row>
    <row r="65" spans="1:23" ht="15">
      <c r="A65" s="113" t="s">
        <v>71</v>
      </c>
      <c r="B65" s="90" t="s">
        <v>72</v>
      </c>
      <c r="C65" s="68"/>
      <c r="D65" s="68"/>
      <c r="E65" s="68"/>
      <c r="F65" s="68"/>
      <c r="G65" s="68"/>
      <c r="H65" s="96">
        <f>[1]Основное!$C$26*[1]Основное!H38</f>
        <v>39048.518609534993</v>
      </c>
      <c r="I65" s="22"/>
      <c r="L65" s="9"/>
      <c r="M65" s="9"/>
      <c r="N65" s="9"/>
      <c r="O65" s="9"/>
      <c r="P65" s="9"/>
      <c r="Q65" s="9"/>
      <c r="R65" s="9"/>
    </row>
    <row r="66" spans="1:23" ht="15">
      <c r="A66" s="113" t="s">
        <v>73</v>
      </c>
      <c r="B66" s="90" t="s">
        <v>74</v>
      </c>
      <c r="C66" s="68"/>
      <c r="D66" s="68"/>
      <c r="E66" s="68"/>
      <c r="F66" s="68"/>
      <c r="G66" s="68"/>
      <c r="H66" s="96">
        <f>[1]Основное!$C$26*[1]Основное!H39</f>
        <v>3745.8898017420984</v>
      </c>
      <c r="I66" s="22"/>
      <c r="L66" s="9"/>
      <c r="M66" s="9"/>
      <c r="N66" s="9"/>
      <c r="O66" s="9"/>
      <c r="P66" s="9"/>
      <c r="Q66" s="9"/>
      <c r="R66" s="9"/>
    </row>
    <row r="67" spans="1:23" ht="15">
      <c r="A67" s="113" t="s">
        <v>75</v>
      </c>
      <c r="B67" s="90" t="s">
        <v>76</v>
      </c>
      <c r="C67" s="68"/>
      <c r="D67" s="68"/>
      <c r="E67" s="68"/>
      <c r="F67" s="68"/>
      <c r="G67" s="68"/>
      <c r="H67" s="96">
        <f>[1]Основное!$C$26*[1]Основное!H40</f>
        <v>29140.085603306881</v>
      </c>
      <c r="I67" s="22"/>
    </row>
    <row r="68" spans="1:23" ht="15">
      <c r="A68" s="113" t="s">
        <v>77</v>
      </c>
      <c r="B68" s="90" t="s">
        <v>78</v>
      </c>
      <c r="C68" s="68"/>
      <c r="D68" s="68"/>
      <c r="E68" s="68"/>
      <c r="F68" s="68"/>
      <c r="G68" s="68"/>
      <c r="H68" s="96">
        <f>[1]Основное!$C$26*[1]Основное!H41</f>
        <v>136051.52799101797</v>
      </c>
      <c r="I68" s="22"/>
    </row>
    <row r="69" spans="1:23" ht="15">
      <c r="A69" s="113" t="s">
        <v>79</v>
      </c>
      <c r="B69" s="90" t="s">
        <v>80</v>
      </c>
      <c r="C69" s="68"/>
      <c r="D69" s="68"/>
      <c r="E69" s="68"/>
      <c r="F69" s="68"/>
      <c r="G69" s="68"/>
      <c r="H69" s="96">
        <f>[1]Основное!$C$26*[1]Основное!H42+4100*2</f>
        <v>11729.9098055377</v>
      </c>
      <c r="I69" s="22"/>
      <c r="L69" s="75"/>
      <c r="M69" s="75"/>
      <c r="N69" s="75"/>
      <c r="O69" s="75"/>
      <c r="P69" s="75"/>
    </row>
    <row r="70" spans="1:23" ht="15">
      <c r="A70" s="113" t="s">
        <v>81</v>
      </c>
      <c r="B70" s="90" t="s">
        <v>82</v>
      </c>
      <c r="C70" s="68"/>
      <c r="D70" s="68"/>
      <c r="E70" s="68"/>
      <c r="F70" s="68"/>
      <c r="G70" s="68"/>
      <c r="H70" s="96">
        <f>1998.6*12</f>
        <v>23983.199999999997</v>
      </c>
      <c r="I70" s="22"/>
      <c r="L70" s="75"/>
      <c r="M70" s="75"/>
      <c r="N70" s="75"/>
      <c r="O70" s="75"/>
      <c r="P70" s="75"/>
    </row>
    <row r="71" spans="1:23" ht="15">
      <c r="A71" s="113" t="s">
        <v>83</v>
      </c>
      <c r="B71" s="90" t="s">
        <v>84</v>
      </c>
      <c r="C71" s="68"/>
      <c r="D71" s="68"/>
      <c r="E71" s="68"/>
      <c r="F71" s="68"/>
      <c r="G71" s="68"/>
      <c r="H71" s="96">
        <f>[1]Основное!$C$26*[1]Основное!H43</f>
        <v>20077.234565472758</v>
      </c>
      <c r="I71" s="22"/>
      <c r="L71" s="75"/>
      <c r="M71" s="75"/>
      <c r="N71" s="75"/>
      <c r="O71" s="75"/>
      <c r="P71" s="75"/>
    </row>
    <row r="72" spans="1:23" ht="15">
      <c r="A72" s="113" t="s">
        <v>85</v>
      </c>
      <c r="B72" s="90" t="s">
        <v>86</v>
      </c>
      <c r="C72" s="68"/>
      <c r="D72" s="68"/>
      <c r="E72" s="68"/>
      <c r="F72" s="68"/>
      <c r="G72" s="68"/>
      <c r="H72" s="96">
        <f>[1]Основное!$C$26*[1]Основное!H44</f>
        <v>14163.112051149208</v>
      </c>
      <c r="I72" s="22"/>
      <c r="L72" s="75"/>
      <c r="M72" s="75"/>
      <c r="N72" s="75"/>
      <c r="O72" s="75"/>
      <c r="P72" s="75"/>
    </row>
    <row r="73" spans="1:23" ht="15">
      <c r="A73" s="113" t="s">
        <v>87</v>
      </c>
      <c r="B73" s="90" t="s">
        <v>88</v>
      </c>
      <c r="C73" s="68"/>
      <c r="D73" s="68"/>
      <c r="E73" s="68"/>
      <c r="F73" s="68"/>
      <c r="G73" s="68"/>
      <c r="H73" s="96">
        <f>[1]Основное!$C$26*[1]Основное!H45</f>
        <v>350850.91057698696</v>
      </c>
      <c r="I73" s="22"/>
      <c r="L73" s="79"/>
      <c r="M73" s="79"/>
      <c r="N73" s="79"/>
      <c r="O73" s="79"/>
      <c r="P73" s="79"/>
    </row>
    <row r="74" spans="1:23" ht="15">
      <c r="A74" s="113" t="s">
        <v>89</v>
      </c>
      <c r="B74" s="90" t="s">
        <v>90</v>
      </c>
      <c r="C74" s="68"/>
      <c r="D74" s="68"/>
      <c r="E74" s="68"/>
      <c r="F74" s="68"/>
      <c r="G74" s="68"/>
      <c r="H74" s="96">
        <f>468+[1]Основное!$C$26*[1]Основное!H46</f>
        <v>107764.96184228023</v>
      </c>
      <c r="I74" s="22"/>
    </row>
    <row r="75" spans="1:23" ht="15">
      <c r="A75" s="113" t="s">
        <v>91</v>
      </c>
      <c r="B75" s="90" t="s">
        <v>92</v>
      </c>
      <c r="C75" s="68"/>
      <c r="D75" s="68"/>
      <c r="E75" s="68"/>
      <c r="F75" s="68"/>
      <c r="G75" s="68"/>
      <c r="H75" s="96">
        <f>[1]Основное!$C$26*[1]Основное!H47</f>
        <v>9194.4820235271945</v>
      </c>
      <c r="I75" s="22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</row>
    <row r="76" spans="1:23" ht="15">
      <c r="A76" s="113" t="s">
        <v>93</v>
      </c>
      <c r="B76" s="90" t="s">
        <v>94</v>
      </c>
      <c r="C76" s="68"/>
      <c r="D76" s="68"/>
      <c r="E76" s="68"/>
      <c r="F76" s="68"/>
      <c r="G76" s="68"/>
      <c r="H76" s="96">
        <f>[1]Основное!$C$26*[1]Основное!H48</f>
        <v>6162.7613838711823</v>
      </c>
      <c r="I76" s="22"/>
    </row>
    <row r="77" spans="1:23" ht="14.25">
      <c r="A77" s="121" t="s">
        <v>95</v>
      </c>
      <c r="B77" s="122" t="s">
        <v>96</v>
      </c>
      <c r="C77" s="123"/>
      <c r="D77" s="123"/>
      <c r="E77" s="123"/>
      <c r="F77" s="123"/>
      <c r="G77" s="124"/>
      <c r="H77" s="125">
        <f>A24*0.03</f>
        <v>25324.653599999998</v>
      </c>
      <c r="I77" s="126"/>
      <c r="J77" s="126"/>
    </row>
    <row r="78" spans="1:23" s="55" customFormat="1" ht="26.45" customHeight="1">
      <c r="A78" s="127" t="s">
        <v>97</v>
      </c>
      <c r="B78" s="127"/>
      <c r="C78" s="127"/>
      <c r="D78" s="127"/>
      <c r="E78" s="127"/>
      <c r="F78" s="127"/>
      <c r="G78" s="127"/>
      <c r="H78" s="127"/>
      <c r="I78" s="128"/>
      <c r="J78" s="128"/>
    </row>
    <row r="79" spans="1:23" s="55" customFormat="1">
      <c r="A79" s="129"/>
      <c r="B79" s="130"/>
      <c r="C79" s="130"/>
      <c r="D79" s="130"/>
      <c r="E79" s="130"/>
      <c r="F79" s="130"/>
      <c r="G79" s="130"/>
      <c r="H79" s="130"/>
      <c r="I79" s="131"/>
      <c r="J79" s="131"/>
    </row>
    <row r="80" spans="1:23" s="55" customFormat="1" ht="12.75" customHeight="1">
      <c r="A80" s="132" t="s">
        <v>98</v>
      </c>
      <c r="B80" s="132"/>
      <c r="C80" s="132"/>
      <c r="D80" s="132"/>
      <c r="E80" s="132"/>
      <c r="F80" s="132"/>
      <c r="G80" s="132"/>
      <c r="I80" s="129"/>
      <c r="J80" s="129"/>
    </row>
    <row r="81" spans="1:16" s="55" customFormat="1" ht="15">
      <c r="A81" s="112"/>
      <c r="B81" s="112"/>
      <c r="C81" s="112"/>
      <c r="D81" s="112"/>
      <c r="F81" s="133" t="s">
        <v>99</v>
      </c>
      <c r="H81" s="131"/>
      <c r="I81" s="131"/>
      <c r="J81" s="131"/>
    </row>
    <row r="82" spans="1:16" s="55" customFormat="1" ht="28.5">
      <c r="A82" s="134" t="s">
        <v>100</v>
      </c>
      <c r="B82" s="135" t="s">
        <v>101</v>
      </c>
      <c r="C82" s="135" t="s">
        <v>102</v>
      </c>
      <c r="D82" s="136" t="s">
        <v>103</v>
      </c>
      <c r="E82" s="137" t="s">
        <v>104</v>
      </c>
      <c r="F82" s="138" t="s">
        <v>105</v>
      </c>
      <c r="G82" s="139"/>
      <c r="H82" s="140"/>
      <c r="I82" s="141"/>
      <c r="J82" s="131"/>
      <c r="K82" s="131"/>
      <c r="L82" s="131"/>
    </row>
    <row r="83" spans="1:16" s="55" customFormat="1" ht="15">
      <c r="A83" s="142">
        <v>84.35</v>
      </c>
      <c r="B83" s="142">
        <v>4320</v>
      </c>
      <c r="C83" s="142">
        <v>4320</v>
      </c>
      <c r="D83" s="143">
        <f>6000+6500</f>
        <v>12500</v>
      </c>
      <c r="E83" s="143">
        <v>6000</v>
      </c>
      <c r="F83" s="143">
        <f>SUM(A83:E83)</f>
        <v>27224.35</v>
      </c>
      <c r="G83" s="144"/>
      <c r="H83" s="145"/>
      <c r="I83" s="131"/>
      <c r="J83" s="131"/>
    </row>
    <row r="84" spans="1:16" s="55" customFormat="1" ht="15">
      <c r="A84" s="146"/>
      <c r="B84" s="146"/>
      <c r="C84" s="147"/>
      <c r="D84" s="147"/>
      <c r="E84" s="147"/>
      <c r="F84" s="147"/>
      <c r="G84" s="141"/>
      <c r="H84" s="131"/>
      <c r="I84" s="131"/>
      <c r="J84" s="131"/>
    </row>
    <row r="85" spans="1:16" s="55" customFormat="1" ht="94.7" customHeight="1">
      <c r="A85" s="148" t="s">
        <v>106</v>
      </c>
      <c r="B85" s="148"/>
      <c r="C85" s="148"/>
      <c r="D85" s="148"/>
      <c r="E85" s="148"/>
      <c r="F85" s="148"/>
      <c r="G85" s="148"/>
      <c r="H85" s="148"/>
      <c r="I85" s="149"/>
      <c r="J85" s="149"/>
      <c r="K85" s="149"/>
      <c r="L85" s="149"/>
      <c r="M85" s="149"/>
    </row>
    <row r="86" spans="1:16" ht="61.5" customHeight="1">
      <c r="A86" s="150" t="s">
        <v>107</v>
      </c>
      <c r="B86" s="150"/>
      <c r="C86" s="150"/>
      <c r="D86" s="150"/>
      <c r="E86" s="150"/>
      <c r="F86" s="150"/>
      <c r="G86" s="150"/>
      <c r="H86" s="150"/>
      <c r="I86" s="151"/>
      <c r="J86" s="151"/>
      <c r="K86" s="151"/>
      <c r="L86" s="151"/>
      <c r="M86" s="151"/>
      <c r="N86" s="151"/>
      <c r="O86" s="151"/>
      <c r="P86" s="151"/>
    </row>
    <row r="87" spans="1:16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</row>
    <row r="88" spans="1:16" ht="15">
      <c r="A88" s="153" t="s">
        <v>108</v>
      </c>
      <c r="B88" s="153"/>
      <c r="C88" s="153"/>
      <c r="D88" s="153"/>
      <c r="E88" s="153"/>
      <c r="F88" s="153"/>
      <c r="G88" s="153"/>
      <c r="H88" s="153"/>
      <c r="I88" s="154"/>
      <c r="J88" s="154"/>
      <c r="K88" s="155"/>
      <c r="L88" s="155"/>
      <c r="M88" s="155"/>
      <c r="N88" s="155"/>
      <c r="O88" s="155"/>
      <c r="P88" s="155"/>
    </row>
    <row r="89" spans="1:16" ht="15">
      <c r="A89" s="153" t="s">
        <v>109</v>
      </c>
      <c r="B89" s="153"/>
      <c r="C89" s="153"/>
      <c r="D89" s="153"/>
      <c r="E89" s="153"/>
      <c r="F89" s="153"/>
      <c r="G89" s="153"/>
      <c r="H89" s="153"/>
      <c r="I89" s="154"/>
      <c r="J89" s="154"/>
      <c r="K89" s="155"/>
      <c r="L89" s="155"/>
      <c r="M89" s="155"/>
      <c r="N89" s="155"/>
      <c r="O89" s="155"/>
      <c r="P89" s="155"/>
    </row>
    <row r="90" spans="1:16" ht="14.25">
      <c r="A90" s="156" t="s">
        <v>110</v>
      </c>
      <c r="B90" s="156"/>
      <c r="C90" s="156"/>
      <c r="D90" s="156"/>
      <c r="E90" s="156"/>
      <c r="F90" s="156"/>
      <c r="G90" s="156"/>
      <c r="H90" s="156"/>
      <c r="I90" s="157"/>
      <c r="J90" s="157"/>
      <c r="K90" s="157"/>
      <c r="L90" s="157"/>
      <c r="M90" s="157"/>
      <c r="N90" s="157"/>
      <c r="O90" s="157"/>
      <c r="P90" s="157"/>
    </row>
    <row r="91" spans="1:16" ht="15">
      <c r="A91" s="158" t="s">
        <v>111</v>
      </c>
      <c r="B91" s="158"/>
      <c r="C91" s="158"/>
      <c r="D91" s="158"/>
      <c r="E91" s="158"/>
      <c r="F91" s="158"/>
      <c r="G91" s="158"/>
      <c r="H91" s="158"/>
      <c r="I91" s="159"/>
      <c r="J91" s="159"/>
      <c r="K91" s="160"/>
      <c r="L91" s="160"/>
      <c r="M91" s="160"/>
      <c r="N91" s="160"/>
      <c r="O91" s="160"/>
      <c r="P91" s="160"/>
    </row>
    <row r="92" spans="1:16" ht="15">
      <c r="A92" s="161" t="s">
        <v>112</v>
      </c>
      <c r="B92" s="161"/>
      <c r="C92" s="161"/>
      <c r="D92" s="161"/>
      <c r="E92" s="161"/>
      <c r="F92" s="161"/>
      <c r="G92" s="161"/>
      <c r="H92" s="161"/>
      <c r="I92" s="162"/>
      <c r="J92" s="162"/>
    </row>
  </sheetData>
  <mergeCells count="52">
    <mergeCell ref="A92:H92"/>
    <mergeCell ref="A85:H85"/>
    <mergeCell ref="A86:H86"/>
    <mergeCell ref="A88:H88"/>
    <mergeCell ref="A89:H89"/>
    <mergeCell ref="A90:H90"/>
    <mergeCell ref="A91:H91"/>
    <mergeCell ref="B63:G63"/>
    <mergeCell ref="L75:W75"/>
    <mergeCell ref="B77:G77"/>
    <mergeCell ref="A78:H78"/>
    <mergeCell ref="B79:H79"/>
    <mergeCell ref="A80:G80"/>
    <mergeCell ref="A52:H52"/>
    <mergeCell ref="A54:H54"/>
    <mergeCell ref="A56:G56"/>
    <mergeCell ref="B57:G57"/>
    <mergeCell ref="B59:G59"/>
    <mergeCell ref="B62:G62"/>
    <mergeCell ref="A41:H41"/>
    <mergeCell ref="A43:H43"/>
    <mergeCell ref="A45:B45"/>
    <mergeCell ref="C45:G45"/>
    <mergeCell ref="A46:B49"/>
    <mergeCell ref="C46:G46"/>
    <mergeCell ref="C48:G48"/>
    <mergeCell ref="C49:G49"/>
    <mergeCell ref="A33:J33"/>
    <mergeCell ref="C34:D34"/>
    <mergeCell ref="E34:F34"/>
    <mergeCell ref="A35:B35"/>
    <mergeCell ref="C35:G35"/>
    <mergeCell ref="A36:B39"/>
    <mergeCell ref="C39:G39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57" r:id="rId1" display="blgorod@rambler.ru,"/>
    <hyperlink ref="A90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3"/>
  <headerFooter alignWithMargins="0"/>
  <rowBreaks count="1" manualBreakCount="1">
    <brk id="5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23</vt:lpstr>
      <vt:lpstr>Лист1</vt:lpstr>
      <vt:lpstr>Лист2</vt:lpstr>
      <vt:lpstr>Лист3</vt:lpstr>
      <vt:lpstr>'Садовая 23'!Область_печати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2022-03-23T06:41:18Z</dcterms:modified>
</cp:coreProperties>
</file>