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5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25'!$A$1:$H$91</definedName>
  </definedNames>
  <calcPr calcId="124519"/>
</workbook>
</file>

<file path=xl/calcChain.xml><?xml version="1.0" encoding="utf-8"?>
<calcChain xmlns="http://schemas.openxmlformats.org/spreadsheetml/2006/main">
  <c r="F82" i="4"/>
  <c r="D82"/>
  <c r="H76"/>
  <c r="H75"/>
  <c r="H74"/>
  <c r="H73"/>
  <c r="H72"/>
  <c r="H71"/>
  <c r="H70"/>
  <c r="H69"/>
  <c r="H68"/>
  <c r="H67"/>
  <c r="H66"/>
  <c r="H65"/>
  <c r="H64"/>
  <c r="H63"/>
  <c r="H62"/>
  <c r="H61"/>
  <c r="H57" s="1"/>
  <c r="H55" s="1"/>
  <c r="G24" s="1"/>
  <c r="H24" s="1"/>
  <c r="K57"/>
  <c r="H47"/>
  <c r="H38"/>
  <c r="H37"/>
  <c r="H36"/>
  <c r="H39" s="1"/>
  <c r="F24"/>
</calcChain>
</file>

<file path=xl/sharedStrings.xml><?xml version="1.0" encoding="utf-8"?>
<sst xmlns="http://schemas.openxmlformats.org/spreadsheetml/2006/main" count="113" uniqueCount="110">
  <si>
    <t>Отчет ООО "Аргумент"</t>
  </si>
  <si>
    <t xml:space="preserve"> об исполнении договора управления жилым домом №25 по ул.Садовая</t>
  </si>
  <si>
    <t xml:space="preserve">за период: 2021 г. </t>
  </si>
  <si>
    <t xml:space="preserve">Адрес дома - Садовая 25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</si>
  <si>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</si>
  <si>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</si>
  <si>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- 4681,30 кв. м</t>
  </si>
  <si>
    <t>Общая площадь квартир - 3636,50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</si>
  <si>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</si>
  <si>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</si>
  <si>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</si>
  <si>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</si>
  <si>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</si>
  <si>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11,87 руб/м²</t>
  </si>
  <si>
    <t>Площадь подъезда - 616,1 кв. м</t>
  </si>
  <si>
    <t xml:space="preserve"> - текущий ремонт </t>
  </si>
  <si>
    <t>1,8 руб/м²</t>
  </si>
  <si>
    <t>Площадь подвала - 468,9 кв. м</t>
  </si>
  <si>
    <t xml:space="preserve"> - содержание лифтов </t>
  </si>
  <si>
    <t>3,14 руб/м²</t>
  </si>
  <si>
    <t>Площадь кровли - 606,3 кв. м</t>
  </si>
  <si>
    <t>Площадь газона - 146 кв. м</t>
  </si>
  <si>
    <t>В таблице №1 приведено движение денежных средств по статье содержание и текущий ремонт  по лицевому счету дома №25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</si>
  <si>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</si>
  <si>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</si>
  <si>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</si>
  <si>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</si>
  <si>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</si>
  <si>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</si>
  <si>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</si>
  <si>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</si>
  <si>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57 038 руб. (перерасход)</t>
  </si>
  <si>
    <r>
      <t xml:space="preserve">Задолженность населения за жку на 31.12.2021г. составляет 61 506,42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</si>
  <si>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</si>
  <si>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</si>
  <si>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</si>
  <si>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</si>
  <si>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</si>
  <si>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</si>
  <si>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</si>
  <si>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</si>
  <si>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Уст-ка урны</t>
  </si>
  <si>
    <t>Ремонт межпанельных швов кв.№ 66</t>
  </si>
  <si>
    <t>Смена вентилей , сгонов у трубопроводов</t>
  </si>
  <si>
    <t>В ходе плановых осмотров, а также на основании обращений собственников помещений жилого дома №25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</si>
  <si>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</si>
  <si>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</si>
  <si>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Окраска мусорных контейнеров, скамеек и т.д.</t>
  </si>
  <si>
    <t>Ремонт общестроительный (замки, ремонт мус. Контейнеров, уст-ка стёкол)</t>
  </si>
  <si>
    <t>Промывка системы отопления и водоотведение</t>
  </si>
  <si>
    <t>Нормативная численность обслуживающего персонала  - 1,5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</si>
  <si>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</si>
  <si>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</si>
  <si>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</si>
  <si>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</si>
  <si>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</si>
  <si>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</si>
  <si>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</si>
  <si>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</si>
  <si>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</si>
  <si>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</si>
  <si>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</si>
  <si>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</si>
  <si>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</si>
  <si>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</si>
  <si>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</si>
  <si>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</si>
  <si>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</si>
  <si>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</si>
  <si>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</si>
  <si>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</si>
  <si>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</si>
  <si>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</si>
  <si>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</si>
  <si>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</si>
  <si>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</si>
  <si>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</si>
  <si>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</si>
  <si>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</si>
  <si>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</si>
  <si>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</si>
  <si>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</si>
  <si>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</si>
  <si>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</si>
  <si>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</si>
  <si>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</si>
  <si>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</si>
  <si>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</si>
  <si>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</si>
  <si>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</si>
  <si>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</si>
  <si>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</si>
  <si>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</si>
  <si>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</si>
  <si>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№25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</si>
  <si>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</si>
  <si>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</si>
  <si>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</si>
  <si>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</si>
  <si>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</si>
  <si>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Ростелеком, МТС 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</si>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</sst>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21" fillId="2" borderId="14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0" fontId="5" fillId="2" borderId="14" xfId="1" applyFont="1" applyFill="1" applyBorder="1" applyAlignment="1"/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8">
          <cell r="C28">
            <v>3636.5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SheetLayoutView="100" workbookViewId="0">
      <selection sqref="A1:H1"/>
    </sheetView>
  </sheetViews>
  <sheetFormatPr defaultRowHeight="12.75"/>
  <cols>
    <col min="1" max="1" width="9.42578125" style="3" customWidth="1"/>
    <col min="2" max="2" width="12.42578125" style="3" customWidth="1"/>
    <col min="3" max="3" width="14.42578125" style="3" customWidth="1"/>
    <col min="4" max="4" width="15" style="3" customWidth="1"/>
    <col min="5" max="5" width="13.140625" style="3" customWidth="1"/>
    <col min="6" max="6" width="17.85546875" style="3" customWidth="1"/>
    <col min="7" max="7" width="20.1406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9.42578125" style="3" customWidth="1"/>
    <col min="258" max="258" width="12.42578125" style="3" customWidth="1"/>
    <col min="259" max="259" width="14.42578125" style="3" customWidth="1"/>
    <col min="260" max="260" width="15" style="3" customWidth="1"/>
    <col min="261" max="261" width="13.140625" style="3" customWidth="1"/>
    <col min="262" max="262" width="17.85546875" style="3" customWidth="1"/>
    <col min="263" max="263" width="20.1406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9.42578125" style="3" customWidth="1"/>
    <col min="514" max="514" width="12.42578125" style="3" customWidth="1"/>
    <col min="515" max="515" width="14.42578125" style="3" customWidth="1"/>
    <col min="516" max="516" width="15" style="3" customWidth="1"/>
    <col min="517" max="517" width="13.140625" style="3" customWidth="1"/>
    <col min="518" max="518" width="17.85546875" style="3" customWidth="1"/>
    <col min="519" max="519" width="20.1406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9.42578125" style="3" customWidth="1"/>
    <col min="770" max="770" width="12.42578125" style="3" customWidth="1"/>
    <col min="771" max="771" width="14.42578125" style="3" customWidth="1"/>
    <col min="772" max="772" width="15" style="3" customWidth="1"/>
    <col min="773" max="773" width="13.140625" style="3" customWidth="1"/>
    <col min="774" max="774" width="17.85546875" style="3" customWidth="1"/>
    <col min="775" max="775" width="20.1406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9.42578125" style="3" customWidth="1"/>
    <col min="1026" max="1026" width="12.42578125" style="3" customWidth="1"/>
    <col min="1027" max="1027" width="14.42578125" style="3" customWidth="1"/>
    <col min="1028" max="1028" width="15" style="3" customWidth="1"/>
    <col min="1029" max="1029" width="13.140625" style="3" customWidth="1"/>
    <col min="1030" max="1030" width="17.85546875" style="3" customWidth="1"/>
    <col min="1031" max="1031" width="20.1406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9.42578125" style="3" customWidth="1"/>
    <col min="1282" max="1282" width="12.42578125" style="3" customWidth="1"/>
    <col min="1283" max="1283" width="14.42578125" style="3" customWidth="1"/>
    <col min="1284" max="1284" width="15" style="3" customWidth="1"/>
    <col min="1285" max="1285" width="13.140625" style="3" customWidth="1"/>
    <col min="1286" max="1286" width="17.85546875" style="3" customWidth="1"/>
    <col min="1287" max="1287" width="20.1406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9.42578125" style="3" customWidth="1"/>
    <col min="1538" max="1538" width="12.42578125" style="3" customWidth="1"/>
    <col min="1539" max="1539" width="14.42578125" style="3" customWidth="1"/>
    <col min="1540" max="1540" width="15" style="3" customWidth="1"/>
    <col min="1541" max="1541" width="13.140625" style="3" customWidth="1"/>
    <col min="1542" max="1542" width="17.85546875" style="3" customWidth="1"/>
    <col min="1543" max="1543" width="20.1406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9.42578125" style="3" customWidth="1"/>
    <col min="1794" max="1794" width="12.42578125" style="3" customWidth="1"/>
    <col min="1795" max="1795" width="14.42578125" style="3" customWidth="1"/>
    <col min="1796" max="1796" width="15" style="3" customWidth="1"/>
    <col min="1797" max="1797" width="13.140625" style="3" customWidth="1"/>
    <col min="1798" max="1798" width="17.85546875" style="3" customWidth="1"/>
    <col min="1799" max="1799" width="20.1406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9.42578125" style="3" customWidth="1"/>
    <col min="2050" max="2050" width="12.42578125" style="3" customWidth="1"/>
    <col min="2051" max="2051" width="14.42578125" style="3" customWidth="1"/>
    <col min="2052" max="2052" width="15" style="3" customWidth="1"/>
    <col min="2053" max="2053" width="13.140625" style="3" customWidth="1"/>
    <col min="2054" max="2054" width="17.85546875" style="3" customWidth="1"/>
    <col min="2055" max="2055" width="20.1406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9.42578125" style="3" customWidth="1"/>
    <col min="2306" max="2306" width="12.42578125" style="3" customWidth="1"/>
    <col min="2307" max="2307" width="14.42578125" style="3" customWidth="1"/>
    <col min="2308" max="2308" width="15" style="3" customWidth="1"/>
    <col min="2309" max="2309" width="13.140625" style="3" customWidth="1"/>
    <col min="2310" max="2310" width="17.85546875" style="3" customWidth="1"/>
    <col min="2311" max="2311" width="20.1406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9.42578125" style="3" customWidth="1"/>
    <col min="2562" max="2562" width="12.42578125" style="3" customWidth="1"/>
    <col min="2563" max="2563" width="14.42578125" style="3" customWidth="1"/>
    <col min="2564" max="2564" width="15" style="3" customWidth="1"/>
    <col min="2565" max="2565" width="13.140625" style="3" customWidth="1"/>
    <col min="2566" max="2566" width="17.85546875" style="3" customWidth="1"/>
    <col min="2567" max="2567" width="20.1406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9.42578125" style="3" customWidth="1"/>
    <col min="2818" max="2818" width="12.42578125" style="3" customWidth="1"/>
    <col min="2819" max="2819" width="14.42578125" style="3" customWidth="1"/>
    <col min="2820" max="2820" width="15" style="3" customWidth="1"/>
    <col min="2821" max="2821" width="13.140625" style="3" customWidth="1"/>
    <col min="2822" max="2822" width="17.85546875" style="3" customWidth="1"/>
    <col min="2823" max="2823" width="20.1406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9.42578125" style="3" customWidth="1"/>
    <col min="3074" max="3074" width="12.42578125" style="3" customWidth="1"/>
    <col min="3075" max="3075" width="14.42578125" style="3" customWidth="1"/>
    <col min="3076" max="3076" width="15" style="3" customWidth="1"/>
    <col min="3077" max="3077" width="13.140625" style="3" customWidth="1"/>
    <col min="3078" max="3078" width="17.85546875" style="3" customWidth="1"/>
    <col min="3079" max="3079" width="20.1406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9.42578125" style="3" customWidth="1"/>
    <col min="3330" max="3330" width="12.42578125" style="3" customWidth="1"/>
    <col min="3331" max="3331" width="14.42578125" style="3" customWidth="1"/>
    <col min="3332" max="3332" width="15" style="3" customWidth="1"/>
    <col min="3333" max="3333" width="13.140625" style="3" customWidth="1"/>
    <col min="3334" max="3334" width="17.85546875" style="3" customWidth="1"/>
    <col min="3335" max="3335" width="20.1406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9.42578125" style="3" customWidth="1"/>
    <col min="3586" max="3586" width="12.42578125" style="3" customWidth="1"/>
    <col min="3587" max="3587" width="14.42578125" style="3" customWidth="1"/>
    <col min="3588" max="3588" width="15" style="3" customWidth="1"/>
    <col min="3589" max="3589" width="13.140625" style="3" customWidth="1"/>
    <col min="3590" max="3590" width="17.85546875" style="3" customWidth="1"/>
    <col min="3591" max="3591" width="20.1406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9.42578125" style="3" customWidth="1"/>
    <col min="3842" max="3842" width="12.42578125" style="3" customWidth="1"/>
    <col min="3843" max="3843" width="14.42578125" style="3" customWidth="1"/>
    <col min="3844" max="3844" width="15" style="3" customWidth="1"/>
    <col min="3845" max="3845" width="13.140625" style="3" customWidth="1"/>
    <col min="3846" max="3846" width="17.85546875" style="3" customWidth="1"/>
    <col min="3847" max="3847" width="20.1406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9.42578125" style="3" customWidth="1"/>
    <col min="4098" max="4098" width="12.42578125" style="3" customWidth="1"/>
    <col min="4099" max="4099" width="14.42578125" style="3" customWidth="1"/>
    <col min="4100" max="4100" width="15" style="3" customWidth="1"/>
    <col min="4101" max="4101" width="13.140625" style="3" customWidth="1"/>
    <col min="4102" max="4102" width="17.85546875" style="3" customWidth="1"/>
    <col min="4103" max="4103" width="20.1406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9.42578125" style="3" customWidth="1"/>
    <col min="4354" max="4354" width="12.42578125" style="3" customWidth="1"/>
    <col min="4355" max="4355" width="14.42578125" style="3" customWidth="1"/>
    <col min="4356" max="4356" width="15" style="3" customWidth="1"/>
    <col min="4357" max="4357" width="13.140625" style="3" customWidth="1"/>
    <col min="4358" max="4358" width="17.85546875" style="3" customWidth="1"/>
    <col min="4359" max="4359" width="20.1406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9.42578125" style="3" customWidth="1"/>
    <col min="4610" max="4610" width="12.42578125" style="3" customWidth="1"/>
    <col min="4611" max="4611" width="14.42578125" style="3" customWidth="1"/>
    <col min="4612" max="4612" width="15" style="3" customWidth="1"/>
    <col min="4613" max="4613" width="13.140625" style="3" customWidth="1"/>
    <col min="4614" max="4614" width="17.85546875" style="3" customWidth="1"/>
    <col min="4615" max="4615" width="20.1406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9.42578125" style="3" customWidth="1"/>
    <col min="4866" max="4866" width="12.42578125" style="3" customWidth="1"/>
    <col min="4867" max="4867" width="14.42578125" style="3" customWidth="1"/>
    <col min="4868" max="4868" width="15" style="3" customWidth="1"/>
    <col min="4869" max="4869" width="13.140625" style="3" customWidth="1"/>
    <col min="4870" max="4870" width="17.85546875" style="3" customWidth="1"/>
    <col min="4871" max="4871" width="20.1406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9.42578125" style="3" customWidth="1"/>
    <col min="5122" max="5122" width="12.42578125" style="3" customWidth="1"/>
    <col min="5123" max="5123" width="14.42578125" style="3" customWidth="1"/>
    <col min="5124" max="5124" width="15" style="3" customWidth="1"/>
    <col min="5125" max="5125" width="13.140625" style="3" customWidth="1"/>
    <col min="5126" max="5126" width="17.85546875" style="3" customWidth="1"/>
    <col min="5127" max="5127" width="20.1406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9.42578125" style="3" customWidth="1"/>
    <col min="5378" max="5378" width="12.42578125" style="3" customWidth="1"/>
    <col min="5379" max="5379" width="14.42578125" style="3" customWidth="1"/>
    <col min="5380" max="5380" width="15" style="3" customWidth="1"/>
    <col min="5381" max="5381" width="13.140625" style="3" customWidth="1"/>
    <col min="5382" max="5382" width="17.85546875" style="3" customWidth="1"/>
    <col min="5383" max="5383" width="20.1406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9.42578125" style="3" customWidth="1"/>
    <col min="5634" max="5634" width="12.42578125" style="3" customWidth="1"/>
    <col min="5635" max="5635" width="14.42578125" style="3" customWidth="1"/>
    <col min="5636" max="5636" width="15" style="3" customWidth="1"/>
    <col min="5637" max="5637" width="13.140625" style="3" customWidth="1"/>
    <col min="5638" max="5638" width="17.85546875" style="3" customWidth="1"/>
    <col min="5639" max="5639" width="20.1406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9.42578125" style="3" customWidth="1"/>
    <col min="5890" max="5890" width="12.42578125" style="3" customWidth="1"/>
    <col min="5891" max="5891" width="14.42578125" style="3" customWidth="1"/>
    <col min="5892" max="5892" width="15" style="3" customWidth="1"/>
    <col min="5893" max="5893" width="13.140625" style="3" customWidth="1"/>
    <col min="5894" max="5894" width="17.85546875" style="3" customWidth="1"/>
    <col min="5895" max="5895" width="20.1406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9.42578125" style="3" customWidth="1"/>
    <col min="6146" max="6146" width="12.42578125" style="3" customWidth="1"/>
    <col min="6147" max="6147" width="14.42578125" style="3" customWidth="1"/>
    <col min="6148" max="6148" width="15" style="3" customWidth="1"/>
    <col min="6149" max="6149" width="13.140625" style="3" customWidth="1"/>
    <col min="6150" max="6150" width="17.85546875" style="3" customWidth="1"/>
    <col min="6151" max="6151" width="20.1406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9.42578125" style="3" customWidth="1"/>
    <col min="6402" max="6402" width="12.42578125" style="3" customWidth="1"/>
    <col min="6403" max="6403" width="14.42578125" style="3" customWidth="1"/>
    <col min="6404" max="6404" width="15" style="3" customWidth="1"/>
    <col min="6405" max="6405" width="13.140625" style="3" customWidth="1"/>
    <col min="6406" max="6406" width="17.85546875" style="3" customWidth="1"/>
    <col min="6407" max="6407" width="20.1406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9.42578125" style="3" customWidth="1"/>
    <col min="6658" max="6658" width="12.42578125" style="3" customWidth="1"/>
    <col min="6659" max="6659" width="14.42578125" style="3" customWidth="1"/>
    <col min="6660" max="6660" width="15" style="3" customWidth="1"/>
    <col min="6661" max="6661" width="13.140625" style="3" customWidth="1"/>
    <col min="6662" max="6662" width="17.85546875" style="3" customWidth="1"/>
    <col min="6663" max="6663" width="20.1406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9.42578125" style="3" customWidth="1"/>
    <col min="6914" max="6914" width="12.42578125" style="3" customWidth="1"/>
    <col min="6915" max="6915" width="14.42578125" style="3" customWidth="1"/>
    <col min="6916" max="6916" width="15" style="3" customWidth="1"/>
    <col min="6917" max="6917" width="13.140625" style="3" customWidth="1"/>
    <col min="6918" max="6918" width="17.85546875" style="3" customWidth="1"/>
    <col min="6919" max="6919" width="20.1406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9.42578125" style="3" customWidth="1"/>
    <col min="7170" max="7170" width="12.42578125" style="3" customWidth="1"/>
    <col min="7171" max="7171" width="14.42578125" style="3" customWidth="1"/>
    <col min="7172" max="7172" width="15" style="3" customWidth="1"/>
    <col min="7173" max="7173" width="13.140625" style="3" customWidth="1"/>
    <col min="7174" max="7174" width="17.85546875" style="3" customWidth="1"/>
    <col min="7175" max="7175" width="20.1406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9.42578125" style="3" customWidth="1"/>
    <col min="7426" max="7426" width="12.42578125" style="3" customWidth="1"/>
    <col min="7427" max="7427" width="14.42578125" style="3" customWidth="1"/>
    <col min="7428" max="7428" width="15" style="3" customWidth="1"/>
    <col min="7429" max="7429" width="13.140625" style="3" customWidth="1"/>
    <col min="7430" max="7430" width="17.85546875" style="3" customWidth="1"/>
    <col min="7431" max="7431" width="20.1406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9.42578125" style="3" customWidth="1"/>
    <col min="7682" max="7682" width="12.42578125" style="3" customWidth="1"/>
    <col min="7683" max="7683" width="14.42578125" style="3" customWidth="1"/>
    <col min="7684" max="7684" width="15" style="3" customWidth="1"/>
    <col min="7685" max="7685" width="13.140625" style="3" customWidth="1"/>
    <col min="7686" max="7686" width="17.85546875" style="3" customWidth="1"/>
    <col min="7687" max="7687" width="20.1406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9.42578125" style="3" customWidth="1"/>
    <col min="7938" max="7938" width="12.42578125" style="3" customWidth="1"/>
    <col min="7939" max="7939" width="14.42578125" style="3" customWidth="1"/>
    <col min="7940" max="7940" width="15" style="3" customWidth="1"/>
    <col min="7941" max="7941" width="13.140625" style="3" customWidth="1"/>
    <col min="7942" max="7942" width="17.85546875" style="3" customWidth="1"/>
    <col min="7943" max="7943" width="20.1406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9.42578125" style="3" customWidth="1"/>
    <col min="8194" max="8194" width="12.42578125" style="3" customWidth="1"/>
    <col min="8195" max="8195" width="14.42578125" style="3" customWidth="1"/>
    <col min="8196" max="8196" width="15" style="3" customWidth="1"/>
    <col min="8197" max="8197" width="13.140625" style="3" customWidth="1"/>
    <col min="8198" max="8198" width="17.85546875" style="3" customWidth="1"/>
    <col min="8199" max="8199" width="20.1406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9.42578125" style="3" customWidth="1"/>
    <col min="8450" max="8450" width="12.42578125" style="3" customWidth="1"/>
    <col min="8451" max="8451" width="14.42578125" style="3" customWidth="1"/>
    <col min="8452" max="8452" width="15" style="3" customWidth="1"/>
    <col min="8453" max="8453" width="13.140625" style="3" customWidth="1"/>
    <col min="8454" max="8454" width="17.85546875" style="3" customWidth="1"/>
    <col min="8455" max="8455" width="20.1406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9.42578125" style="3" customWidth="1"/>
    <col min="8706" max="8706" width="12.42578125" style="3" customWidth="1"/>
    <col min="8707" max="8707" width="14.42578125" style="3" customWidth="1"/>
    <col min="8708" max="8708" width="15" style="3" customWidth="1"/>
    <col min="8709" max="8709" width="13.140625" style="3" customWidth="1"/>
    <col min="8710" max="8710" width="17.85546875" style="3" customWidth="1"/>
    <col min="8711" max="8711" width="20.1406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9.42578125" style="3" customWidth="1"/>
    <col min="8962" max="8962" width="12.42578125" style="3" customWidth="1"/>
    <col min="8963" max="8963" width="14.42578125" style="3" customWidth="1"/>
    <col min="8964" max="8964" width="15" style="3" customWidth="1"/>
    <col min="8965" max="8965" width="13.140625" style="3" customWidth="1"/>
    <col min="8966" max="8966" width="17.85546875" style="3" customWidth="1"/>
    <col min="8967" max="8967" width="20.1406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9.42578125" style="3" customWidth="1"/>
    <col min="9218" max="9218" width="12.42578125" style="3" customWidth="1"/>
    <col min="9219" max="9219" width="14.42578125" style="3" customWidth="1"/>
    <col min="9220" max="9220" width="15" style="3" customWidth="1"/>
    <col min="9221" max="9221" width="13.140625" style="3" customWidth="1"/>
    <col min="9222" max="9222" width="17.85546875" style="3" customWidth="1"/>
    <col min="9223" max="9223" width="20.1406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9.42578125" style="3" customWidth="1"/>
    <col min="9474" max="9474" width="12.42578125" style="3" customWidth="1"/>
    <col min="9475" max="9475" width="14.42578125" style="3" customWidth="1"/>
    <col min="9476" max="9476" width="15" style="3" customWidth="1"/>
    <col min="9477" max="9477" width="13.140625" style="3" customWidth="1"/>
    <col min="9478" max="9478" width="17.85546875" style="3" customWidth="1"/>
    <col min="9479" max="9479" width="20.1406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9.42578125" style="3" customWidth="1"/>
    <col min="9730" max="9730" width="12.42578125" style="3" customWidth="1"/>
    <col min="9731" max="9731" width="14.42578125" style="3" customWidth="1"/>
    <col min="9732" max="9732" width="15" style="3" customWidth="1"/>
    <col min="9733" max="9733" width="13.140625" style="3" customWidth="1"/>
    <col min="9734" max="9734" width="17.85546875" style="3" customWidth="1"/>
    <col min="9735" max="9735" width="20.1406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9.42578125" style="3" customWidth="1"/>
    <col min="9986" max="9986" width="12.42578125" style="3" customWidth="1"/>
    <col min="9987" max="9987" width="14.42578125" style="3" customWidth="1"/>
    <col min="9988" max="9988" width="15" style="3" customWidth="1"/>
    <col min="9989" max="9989" width="13.140625" style="3" customWidth="1"/>
    <col min="9990" max="9990" width="17.85546875" style="3" customWidth="1"/>
    <col min="9991" max="9991" width="20.1406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9.42578125" style="3" customWidth="1"/>
    <col min="10242" max="10242" width="12.42578125" style="3" customWidth="1"/>
    <col min="10243" max="10243" width="14.42578125" style="3" customWidth="1"/>
    <col min="10244" max="10244" width="15" style="3" customWidth="1"/>
    <col min="10245" max="10245" width="13.140625" style="3" customWidth="1"/>
    <col min="10246" max="10246" width="17.85546875" style="3" customWidth="1"/>
    <col min="10247" max="10247" width="20.1406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9.42578125" style="3" customWidth="1"/>
    <col min="10498" max="10498" width="12.42578125" style="3" customWidth="1"/>
    <col min="10499" max="10499" width="14.42578125" style="3" customWidth="1"/>
    <col min="10500" max="10500" width="15" style="3" customWidth="1"/>
    <col min="10501" max="10501" width="13.140625" style="3" customWidth="1"/>
    <col min="10502" max="10502" width="17.85546875" style="3" customWidth="1"/>
    <col min="10503" max="10503" width="20.1406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9.42578125" style="3" customWidth="1"/>
    <col min="10754" max="10754" width="12.42578125" style="3" customWidth="1"/>
    <col min="10755" max="10755" width="14.42578125" style="3" customWidth="1"/>
    <col min="10756" max="10756" width="15" style="3" customWidth="1"/>
    <col min="10757" max="10757" width="13.140625" style="3" customWidth="1"/>
    <col min="10758" max="10758" width="17.85546875" style="3" customWidth="1"/>
    <col min="10759" max="10759" width="20.1406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9.42578125" style="3" customWidth="1"/>
    <col min="11010" max="11010" width="12.42578125" style="3" customWidth="1"/>
    <col min="11011" max="11011" width="14.42578125" style="3" customWidth="1"/>
    <col min="11012" max="11012" width="15" style="3" customWidth="1"/>
    <col min="11013" max="11013" width="13.140625" style="3" customWidth="1"/>
    <col min="11014" max="11014" width="17.85546875" style="3" customWidth="1"/>
    <col min="11015" max="11015" width="20.1406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9.42578125" style="3" customWidth="1"/>
    <col min="11266" max="11266" width="12.42578125" style="3" customWidth="1"/>
    <col min="11267" max="11267" width="14.42578125" style="3" customWidth="1"/>
    <col min="11268" max="11268" width="15" style="3" customWidth="1"/>
    <col min="11269" max="11269" width="13.140625" style="3" customWidth="1"/>
    <col min="11270" max="11270" width="17.85546875" style="3" customWidth="1"/>
    <col min="11271" max="11271" width="20.1406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9.42578125" style="3" customWidth="1"/>
    <col min="11522" max="11522" width="12.42578125" style="3" customWidth="1"/>
    <col min="11523" max="11523" width="14.42578125" style="3" customWidth="1"/>
    <col min="11524" max="11524" width="15" style="3" customWidth="1"/>
    <col min="11525" max="11525" width="13.140625" style="3" customWidth="1"/>
    <col min="11526" max="11526" width="17.85546875" style="3" customWidth="1"/>
    <col min="11527" max="11527" width="20.1406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9.42578125" style="3" customWidth="1"/>
    <col min="11778" max="11778" width="12.42578125" style="3" customWidth="1"/>
    <col min="11779" max="11779" width="14.42578125" style="3" customWidth="1"/>
    <col min="11780" max="11780" width="15" style="3" customWidth="1"/>
    <col min="11781" max="11781" width="13.140625" style="3" customWidth="1"/>
    <col min="11782" max="11782" width="17.85546875" style="3" customWidth="1"/>
    <col min="11783" max="11783" width="20.1406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9.42578125" style="3" customWidth="1"/>
    <col min="12034" max="12034" width="12.42578125" style="3" customWidth="1"/>
    <col min="12035" max="12035" width="14.42578125" style="3" customWidth="1"/>
    <col min="12036" max="12036" width="15" style="3" customWidth="1"/>
    <col min="12037" max="12037" width="13.140625" style="3" customWidth="1"/>
    <col min="12038" max="12038" width="17.85546875" style="3" customWidth="1"/>
    <col min="12039" max="12039" width="20.1406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9.42578125" style="3" customWidth="1"/>
    <col min="12290" max="12290" width="12.42578125" style="3" customWidth="1"/>
    <col min="12291" max="12291" width="14.42578125" style="3" customWidth="1"/>
    <col min="12292" max="12292" width="15" style="3" customWidth="1"/>
    <col min="12293" max="12293" width="13.140625" style="3" customWidth="1"/>
    <col min="12294" max="12294" width="17.85546875" style="3" customWidth="1"/>
    <col min="12295" max="12295" width="20.1406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9.42578125" style="3" customWidth="1"/>
    <col min="12546" max="12546" width="12.42578125" style="3" customWidth="1"/>
    <col min="12547" max="12547" width="14.42578125" style="3" customWidth="1"/>
    <col min="12548" max="12548" width="15" style="3" customWidth="1"/>
    <col min="12549" max="12549" width="13.140625" style="3" customWidth="1"/>
    <col min="12550" max="12550" width="17.85546875" style="3" customWidth="1"/>
    <col min="12551" max="12551" width="20.1406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9.42578125" style="3" customWidth="1"/>
    <col min="12802" max="12802" width="12.42578125" style="3" customWidth="1"/>
    <col min="12803" max="12803" width="14.42578125" style="3" customWidth="1"/>
    <col min="12804" max="12804" width="15" style="3" customWidth="1"/>
    <col min="12805" max="12805" width="13.140625" style="3" customWidth="1"/>
    <col min="12806" max="12806" width="17.85546875" style="3" customWidth="1"/>
    <col min="12807" max="12807" width="20.1406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9.42578125" style="3" customWidth="1"/>
    <col min="13058" max="13058" width="12.42578125" style="3" customWidth="1"/>
    <col min="13059" max="13059" width="14.42578125" style="3" customWidth="1"/>
    <col min="13060" max="13060" width="15" style="3" customWidth="1"/>
    <col min="13061" max="13061" width="13.140625" style="3" customWidth="1"/>
    <col min="13062" max="13062" width="17.85546875" style="3" customWidth="1"/>
    <col min="13063" max="13063" width="20.1406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9.42578125" style="3" customWidth="1"/>
    <col min="13314" max="13314" width="12.42578125" style="3" customWidth="1"/>
    <col min="13315" max="13315" width="14.42578125" style="3" customWidth="1"/>
    <col min="13316" max="13316" width="15" style="3" customWidth="1"/>
    <col min="13317" max="13317" width="13.140625" style="3" customWidth="1"/>
    <col min="13318" max="13318" width="17.85546875" style="3" customWidth="1"/>
    <col min="13319" max="13319" width="20.1406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9.42578125" style="3" customWidth="1"/>
    <col min="13570" max="13570" width="12.42578125" style="3" customWidth="1"/>
    <col min="13571" max="13571" width="14.42578125" style="3" customWidth="1"/>
    <col min="13572" max="13572" width="15" style="3" customWidth="1"/>
    <col min="13573" max="13573" width="13.140625" style="3" customWidth="1"/>
    <col min="13574" max="13574" width="17.85546875" style="3" customWidth="1"/>
    <col min="13575" max="13575" width="20.1406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9.42578125" style="3" customWidth="1"/>
    <col min="13826" max="13826" width="12.42578125" style="3" customWidth="1"/>
    <col min="13827" max="13827" width="14.42578125" style="3" customWidth="1"/>
    <col min="13828" max="13828" width="15" style="3" customWidth="1"/>
    <col min="13829" max="13829" width="13.140625" style="3" customWidth="1"/>
    <col min="13830" max="13830" width="17.85546875" style="3" customWidth="1"/>
    <col min="13831" max="13831" width="20.1406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9.42578125" style="3" customWidth="1"/>
    <col min="14082" max="14082" width="12.42578125" style="3" customWidth="1"/>
    <col min="14083" max="14083" width="14.42578125" style="3" customWidth="1"/>
    <col min="14084" max="14084" width="15" style="3" customWidth="1"/>
    <col min="14085" max="14085" width="13.140625" style="3" customWidth="1"/>
    <col min="14086" max="14086" width="17.85546875" style="3" customWidth="1"/>
    <col min="14087" max="14087" width="20.1406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9.42578125" style="3" customWidth="1"/>
    <col min="14338" max="14338" width="12.42578125" style="3" customWidth="1"/>
    <col min="14339" max="14339" width="14.42578125" style="3" customWidth="1"/>
    <col min="14340" max="14340" width="15" style="3" customWidth="1"/>
    <col min="14341" max="14341" width="13.140625" style="3" customWidth="1"/>
    <col min="14342" max="14342" width="17.85546875" style="3" customWidth="1"/>
    <col min="14343" max="14343" width="20.1406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9.42578125" style="3" customWidth="1"/>
    <col min="14594" max="14594" width="12.42578125" style="3" customWidth="1"/>
    <col min="14595" max="14595" width="14.42578125" style="3" customWidth="1"/>
    <col min="14596" max="14596" width="15" style="3" customWidth="1"/>
    <col min="14597" max="14597" width="13.140625" style="3" customWidth="1"/>
    <col min="14598" max="14598" width="17.85546875" style="3" customWidth="1"/>
    <col min="14599" max="14599" width="20.1406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9.42578125" style="3" customWidth="1"/>
    <col min="14850" max="14850" width="12.42578125" style="3" customWidth="1"/>
    <col min="14851" max="14851" width="14.42578125" style="3" customWidth="1"/>
    <col min="14852" max="14852" width="15" style="3" customWidth="1"/>
    <col min="14853" max="14853" width="13.140625" style="3" customWidth="1"/>
    <col min="14854" max="14854" width="17.85546875" style="3" customWidth="1"/>
    <col min="14855" max="14855" width="20.1406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9.42578125" style="3" customWidth="1"/>
    <col min="15106" max="15106" width="12.42578125" style="3" customWidth="1"/>
    <col min="15107" max="15107" width="14.42578125" style="3" customWidth="1"/>
    <col min="15108" max="15108" width="15" style="3" customWidth="1"/>
    <col min="15109" max="15109" width="13.140625" style="3" customWidth="1"/>
    <col min="15110" max="15110" width="17.85546875" style="3" customWidth="1"/>
    <col min="15111" max="15111" width="20.1406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9.42578125" style="3" customWidth="1"/>
    <col min="15362" max="15362" width="12.42578125" style="3" customWidth="1"/>
    <col min="15363" max="15363" width="14.42578125" style="3" customWidth="1"/>
    <col min="15364" max="15364" width="15" style="3" customWidth="1"/>
    <col min="15365" max="15365" width="13.140625" style="3" customWidth="1"/>
    <col min="15366" max="15366" width="17.85546875" style="3" customWidth="1"/>
    <col min="15367" max="15367" width="20.1406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9.42578125" style="3" customWidth="1"/>
    <col min="15618" max="15618" width="12.42578125" style="3" customWidth="1"/>
    <col min="15619" max="15619" width="14.42578125" style="3" customWidth="1"/>
    <col min="15620" max="15620" width="15" style="3" customWidth="1"/>
    <col min="15621" max="15621" width="13.140625" style="3" customWidth="1"/>
    <col min="15622" max="15622" width="17.85546875" style="3" customWidth="1"/>
    <col min="15623" max="15623" width="20.1406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9.42578125" style="3" customWidth="1"/>
    <col min="15874" max="15874" width="12.42578125" style="3" customWidth="1"/>
    <col min="15875" max="15875" width="14.42578125" style="3" customWidth="1"/>
    <col min="15876" max="15876" width="15" style="3" customWidth="1"/>
    <col min="15877" max="15877" width="13.140625" style="3" customWidth="1"/>
    <col min="15878" max="15878" width="17.85546875" style="3" customWidth="1"/>
    <col min="15879" max="15879" width="20.1406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9.42578125" style="3" customWidth="1"/>
    <col min="16130" max="16130" width="12.42578125" style="3" customWidth="1"/>
    <col min="16131" max="16131" width="14.42578125" style="3" customWidth="1"/>
    <col min="16132" max="16132" width="15" style="3" customWidth="1"/>
    <col min="16133" max="16133" width="13.140625" style="3" customWidth="1"/>
    <col min="16134" max="16134" width="17.85546875" style="3" customWidth="1"/>
    <col min="16135" max="16135" width="20.1406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7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725046.48</v>
      </c>
      <c r="B24" s="41"/>
      <c r="C24" s="42"/>
      <c r="D24" s="43">
        <v>729233.59</v>
      </c>
      <c r="E24" s="43">
        <v>27223.16</v>
      </c>
      <c r="F24" s="44">
        <f>D24-A24</f>
        <v>4187.109999999986</v>
      </c>
      <c r="G24" s="45">
        <f>H55</f>
        <v>731283.99332788528</v>
      </c>
      <c r="H24" s="46">
        <f>D24+E24-G24</f>
        <v>25172.756672114716</v>
      </c>
      <c r="J24" s="48"/>
    </row>
    <row r="25" spans="1:15" s="47" customFormat="1" ht="47.45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6.4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/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34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6" customFormat="1" ht="15.75">
      <c r="A33" s="54" t="s">
        <v>36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8" s="56" customFormat="1">
      <c r="A34" s="57"/>
      <c r="B34" s="58"/>
      <c r="C34" s="59"/>
      <c r="D34" s="59"/>
      <c r="E34" s="60"/>
      <c r="F34" s="60"/>
      <c r="G34" s="58"/>
      <c r="H34" s="61" t="s">
        <v>37</v>
      </c>
      <c r="I34" s="61"/>
    </row>
    <row r="35" spans="1:18" s="56" customFormat="1" ht="15.75">
      <c r="A35" s="62" t="s">
        <v>38</v>
      </c>
      <c r="B35" s="63"/>
      <c r="C35" s="64" t="s">
        <v>39</v>
      </c>
      <c r="D35" s="65"/>
      <c r="E35" s="65"/>
      <c r="F35" s="65"/>
      <c r="G35" s="66"/>
      <c r="H35" s="67" t="s">
        <v>40</v>
      </c>
    </row>
    <row r="36" spans="1:18" s="56" customFormat="1" ht="15" customHeight="1">
      <c r="A36" s="68"/>
      <c r="B36" s="69"/>
      <c r="C36" s="70" t="s">
        <v>41</v>
      </c>
      <c r="D36" s="71"/>
      <c r="E36" s="72"/>
      <c r="F36" s="72"/>
      <c r="G36" s="73"/>
      <c r="H36" s="74">
        <f>1790</f>
        <v>1790</v>
      </c>
      <c r="L36" s="9"/>
      <c r="M36" s="9"/>
      <c r="N36" s="9"/>
      <c r="O36" s="9"/>
      <c r="P36" s="9"/>
      <c r="Q36" s="9"/>
      <c r="R36" s="9"/>
    </row>
    <row r="37" spans="1:18" s="56" customFormat="1" ht="15" customHeight="1">
      <c r="A37" s="68"/>
      <c r="B37" s="69"/>
      <c r="C37" s="75" t="s">
        <v>42</v>
      </c>
      <c r="D37" s="71"/>
      <c r="E37" s="72"/>
      <c r="F37" s="72"/>
      <c r="G37" s="73"/>
      <c r="H37" s="74">
        <f>23040</f>
        <v>23040</v>
      </c>
      <c r="L37" s="9"/>
      <c r="M37" s="9"/>
      <c r="N37" s="9"/>
      <c r="O37" s="9"/>
      <c r="P37" s="9"/>
      <c r="Q37" s="9"/>
      <c r="R37" s="9"/>
    </row>
    <row r="38" spans="1:18" s="56" customFormat="1" ht="15" customHeight="1">
      <c r="A38" s="68"/>
      <c r="B38" s="69"/>
      <c r="C38" s="76" t="s">
        <v>43</v>
      </c>
      <c r="D38" s="77"/>
      <c r="E38" s="77"/>
      <c r="F38" s="77"/>
      <c r="G38" s="78"/>
      <c r="H38" s="74">
        <f>3426+3243</f>
        <v>6669</v>
      </c>
      <c r="L38" s="9"/>
      <c r="M38" s="9"/>
      <c r="N38" s="9"/>
      <c r="O38" s="9"/>
      <c r="P38" s="9"/>
      <c r="Q38" s="9"/>
      <c r="R38" s="9"/>
    </row>
    <row r="39" spans="1:18" s="56" customFormat="1" ht="15" customHeight="1">
      <c r="A39" s="79"/>
      <c r="B39" s="80"/>
      <c r="C39" s="81"/>
      <c r="D39" s="72"/>
      <c r="E39" s="72"/>
      <c r="F39" s="72"/>
      <c r="G39" s="73"/>
      <c r="H39" s="82">
        <f>SUM(H36:H38)</f>
        <v>31499</v>
      </c>
      <c r="L39" s="9"/>
      <c r="M39" s="9"/>
      <c r="N39" s="9"/>
      <c r="O39" s="9"/>
      <c r="P39" s="9"/>
      <c r="Q39" s="9"/>
      <c r="R39" s="9"/>
    </row>
    <row r="40" spans="1:18">
      <c r="A40" s="83"/>
      <c r="B40" s="83"/>
      <c r="C40" s="83"/>
      <c r="D40" s="83"/>
      <c r="E40" s="84"/>
      <c r="F40" s="84"/>
      <c r="G40" s="84"/>
      <c r="H40" s="84"/>
      <c r="I40" s="84"/>
      <c r="J40" s="84"/>
    </row>
    <row r="41" spans="1:18" ht="42.75" customHeight="1">
      <c r="A41" s="18" t="s">
        <v>44</v>
      </c>
      <c r="B41" s="18"/>
      <c r="C41" s="18"/>
      <c r="D41" s="18"/>
      <c r="E41" s="18"/>
      <c r="F41" s="18"/>
      <c r="G41" s="18"/>
      <c r="H41" s="18"/>
      <c r="I41" s="8"/>
      <c r="J41" s="8"/>
    </row>
    <row r="42" spans="1:18">
      <c r="A42" s="83"/>
      <c r="B42" s="83"/>
      <c r="C42" s="83"/>
      <c r="D42" s="83"/>
      <c r="E42" s="84"/>
      <c r="F42" s="84"/>
      <c r="G42" s="84"/>
      <c r="H42" s="84"/>
      <c r="I42" s="84"/>
      <c r="J42" s="84"/>
    </row>
    <row r="43" spans="1:18" ht="33" customHeight="1">
      <c r="A43" s="85" t="s">
        <v>45</v>
      </c>
      <c r="B43" s="85"/>
      <c r="C43" s="85"/>
      <c r="D43" s="85"/>
      <c r="E43" s="85"/>
      <c r="F43" s="85"/>
      <c r="G43" s="85"/>
      <c r="H43" s="85"/>
      <c r="I43" s="86"/>
      <c r="J43" s="86"/>
    </row>
    <row r="44" spans="1:18" ht="15">
      <c r="A44" s="87"/>
      <c r="B44" s="87"/>
      <c r="C44" s="87"/>
      <c r="D44" s="87"/>
      <c r="E44" s="87"/>
      <c r="F44" s="87"/>
      <c r="G44" s="87"/>
      <c r="H44" s="88" t="s">
        <v>46</v>
      </c>
      <c r="J44" s="87"/>
    </row>
    <row r="45" spans="1:18" ht="15.75">
      <c r="A45" s="64" t="s">
        <v>38</v>
      </c>
      <c r="B45" s="66"/>
      <c r="C45" s="64" t="s">
        <v>39</v>
      </c>
      <c r="D45" s="65"/>
      <c r="E45" s="65"/>
      <c r="F45" s="65"/>
      <c r="G45" s="66"/>
      <c r="H45" s="67" t="s">
        <v>40</v>
      </c>
      <c r="I45" s="87"/>
      <c r="J45" s="87"/>
    </row>
    <row r="46" spans="1:18" ht="15" customHeight="1">
      <c r="A46" s="68"/>
      <c r="B46" s="69"/>
      <c r="C46" s="70" t="s">
        <v>47</v>
      </c>
      <c r="D46" s="72"/>
      <c r="E46" s="72"/>
      <c r="F46" s="72"/>
      <c r="G46" s="73"/>
      <c r="H46" s="89">
        <v>2059</v>
      </c>
      <c r="I46" s="87"/>
      <c r="J46" s="87"/>
    </row>
    <row r="47" spans="1:18" ht="17.100000000000001" customHeight="1">
      <c r="A47" s="68"/>
      <c r="B47" s="69"/>
      <c r="C47" s="76" t="s">
        <v>48</v>
      </c>
      <c r="D47" s="77"/>
      <c r="E47" s="77"/>
      <c r="F47" s="77"/>
      <c r="G47" s="78"/>
      <c r="H47" s="89">
        <f>754+342+1827+1274</f>
        <v>4197</v>
      </c>
      <c r="I47" s="87"/>
      <c r="J47" s="87"/>
      <c r="K47" s="87"/>
      <c r="L47" s="87"/>
    </row>
    <row r="48" spans="1:18" ht="14.25">
      <c r="A48" s="79"/>
      <c r="B48" s="80"/>
      <c r="C48" s="90" t="s">
        <v>49</v>
      </c>
      <c r="D48" s="91"/>
      <c r="E48" s="91"/>
      <c r="F48" s="91"/>
      <c r="G48" s="92"/>
      <c r="H48" s="93">
        <v>4194.3900000000003</v>
      </c>
      <c r="I48" s="84"/>
      <c r="J48" s="84"/>
      <c r="M48" s="94"/>
    </row>
    <row r="49" spans="1:18">
      <c r="A49" s="83"/>
      <c r="B49" s="83"/>
      <c r="C49" s="83"/>
      <c r="D49" s="83"/>
      <c r="E49" s="84"/>
      <c r="F49" s="84"/>
      <c r="G49" s="84"/>
      <c r="H49" s="84"/>
      <c r="I49" s="84"/>
      <c r="J49" s="84"/>
    </row>
    <row r="50" spans="1:18">
      <c r="A50" s="9" t="s">
        <v>50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8" ht="18" customHeight="1">
      <c r="A51" s="95" t="s">
        <v>51</v>
      </c>
      <c r="B51" s="95"/>
      <c r="C51" s="95"/>
      <c r="D51" s="95"/>
      <c r="E51" s="95"/>
      <c r="F51" s="95"/>
      <c r="G51" s="95"/>
      <c r="H51" s="95"/>
      <c r="I51" s="96"/>
      <c r="J51" s="96"/>
    </row>
    <row r="52" spans="1:18" ht="12.2" customHeight="1">
      <c r="A52" s="96"/>
      <c r="B52" s="96"/>
      <c r="C52" s="96"/>
      <c r="D52" s="96"/>
      <c r="E52" s="96"/>
      <c r="F52" s="96"/>
      <c r="G52" s="96"/>
      <c r="H52" s="96"/>
      <c r="I52" s="96"/>
      <c r="J52" s="96"/>
    </row>
    <row r="53" spans="1:18" ht="15.75">
      <c r="A53" s="20" t="s">
        <v>52</v>
      </c>
      <c r="B53" s="20"/>
      <c r="C53" s="20"/>
      <c r="D53" s="20"/>
      <c r="E53" s="20"/>
      <c r="F53" s="20"/>
      <c r="G53" s="20"/>
      <c r="H53" s="20"/>
      <c r="I53" s="21"/>
      <c r="J53" s="21"/>
    </row>
    <row r="54" spans="1:18" ht="15.75">
      <c r="A54" s="97"/>
      <c r="B54" s="97"/>
      <c r="C54" s="97"/>
      <c r="D54" s="97"/>
      <c r="E54" s="97"/>
      <c r="F54" s="97"/>
      <c r="G54" s="97"/>
      <c r="H54" s="88" t="s">
        <v>53</v>
      </c>
      <c r="J54" s="97"/>
    </row>
    <row r="55" spans="1:18" ht="15.75">
      <c r="A55" s="98" t="s">
        <v>54</v>
      </c>
      <c r="B55" s="98"/>
      <c r="C55" s="98"/>
      <c r="D55" s="98"/>
      <c r="E55" s="98"/>
      <c r="F55" s="98"/>
      <c r="G55" s="99"/>
      <c r="H55" s="100">
        <f>SUM(H63:H76)+H57+H62</f>
        <v>731283.99332788528</v>
      </c>
      <c r="I55" s="101"/>
      <c r="J55" s="101"/>
    </row>
    <row r="56" spans="1:18" ht="15">
      <c r="A56" s="102" t="s">
        <v>55</v>
      </c>
      <c r="B56" s="103" t="s">
        <v>56</v>
      </c>
      <c r="C56" s="104"/>
      <c r="D56" s="104"/>
      <c r="E56" s="104"/>
      <c r="F56" s="104"/>
      <c r="G56" s="105"/>
      <c r="H56" s="106" t="s">
        <v>57</v>
      </c>
      <c r="I56" s="107"/>
    </row>
    <row r="57" spans="1:18" ht="15.75">
      <c r="A57" s="108" t="s">
        <v>58</v>
      </c>
      <c r="B57" s="70" t="s">
        <v>59</v>
      </c>
      <c r="C57" s="75"/>
      <c r="D57" s="75"/>
      <c r="E57" s="75"/>
      <c r="F57" s="75"/>
      <c r="G57" s="75"/>
      <c r="H57" s="109">
        <f>SUM(H58:H61)</f>
        <v>18106.979507024174</v>
      </c>
      <c r="I57" s="22"/>
      <c r="K57" s="110">
        <f>[1]Основное!$C$28*[1]Основное!K35</f>
        <v>0</v>
      </c>
    </row>
    <row r="58" spans="1:18" ht="15" hidden="1">
      <c r="A58" s="108"/>
      <c r="B58" s="70" t="s">
        <v>60</v>
      </c>
      <c r="C58" s="75"/>
      <c r="D58" s="75"/>
      <c r="E58" s="75"/>
      <c r="F58" s="75"/>
      <c r="G58" s="75"/>
      <c r="H58" s="93">
        <v>0</v>
      </c>
      <c r="I58" s="22"/>
    </row>
    <row r="59" spans="1:18" ht="15">
      <c r="A59" s="108"/>
      <c r="B59" s="76" t="s">
        <v>61</v>
      </c>
      <c r="C59" s="77"/>
      <c r="D59" s="77"/>
      <c r="E59" s="77"/>
      <c r="F59" s="77"/>
      <c r="G59" s="78"/>
      <c r="H59" s="93">
        <v>4318</v>
      </c>
      <c r="I59" s="22"/>
    </row>
    <row r="60" spans="1:18" ht="15">
      <c r="A60" s="108"/>
      <c r="B60" s="70" t="s">
        <v>62</v>
      </c>
      <c r="C60" s="75"/>
      <c r="D60" s="75"/>
      <c r="E60" s="75"/>
      <c r="F60" s="75"/>
      <c r="G60" s="75"/>
      <c r="H60" s="93">
        <v>4032</v>
      </c>
      <c r="I60" s="22"/>
    </row>
    <row r="61" spans="1:18" ht="50.25" customHeight="1">
      <c r="A61" s="108"/>
      <c r="B61" s="111" t="s">
        <v>63</v>
      </c>
      <c r="C61" s="112"/>
      <c r="D61" s="112"/>
      <c r="E61" s="112"/>
      <c r="F61" s="112"/>
      <c r="G61" s="112"/>
      <c r="H61" s="93">
        <f>[1]Основное!C28*[1]Основное!H35</f>
        <v>9756.9795070241744</v>
      </c>
      <c r="I61" s="22"/>
    </row>
    <row r="62" spans="1:18" ht="29.25" customHeight="1">
      <c r="A62" s="108" t="s">
        <v>64</v>
      </c>
      <c r="B62" s="113" t="s">
        <v>65</v>
      </c>
      <c r="C62" s="114"/>
      <c r="D62" s="114"/>
      <c r="E62" s="114"/>
      <c r="F62" s="114"/>
      <c r="G62" s="115"/>
      <c r="H62" s="93">
        <f>4194.39+23040+1200+[1]Основное!H37*[1]Основное!C28</f>
        <v>28434.39</v>
      </c>
      <c r="I62" s="22"/>
      <c r="L62" s="9"/>
      <c r="M62" s="9"/>
      <c r="N62" s="9"/>
      <c r="O62" s="9"/>
      <c r="P62" s="9"/>
      <c r="Q62" s="9"/>
      <c r="R62" s="9"/>
    </row>
    <row r="63" spans="1:18" ht="15">
      <c r="A63" s="108" t="s">
        <v>66</v>
      </c>
      <c r="B63" s="70" t="s">
        <v>67</v>
      </c>
      <c r="C63" s="75"/>
      <c r="D63" s="75"/>
      <c r="E63" s="75"/>
      <c r="F63" s="75"/>
      <c r="G63" s="75"/>
      <c r="H63" s="93">
        <f>[1]Основное!$C$28*[1]Основное!H36</f>
        <v>1884.8589855120647</v>
      </c>
      <c r="I63" s="22"/>
      <c r="L63" s="9"/>
      <c r="M63" s="9"/>
      <c r="N63" s="9"/>
      <c r="O63" s="9"/>
      <c r="P63" s="9"/>
      <c r="Q63" s="9"/>
      <c r="R63" s="9"/>
    </row>
    <row r="64" spans="1:18" ht="15">
      <c r="A64" s="108" t="s">
        <v>68</v>
      </c>
      <c r="B64" s="70" t="s">
        <v>69</v>
      </c>
      <c r="C64" s="75"/>
      <c r="D64" s="75"/>
      <c r="E64" s="75"/>
      <c r="F64" s="75"/>
      <c r="G64" s="75"/>
      <c r="H64" s="93">
        <f>[1]Основное!$C$28*[1]Основное!H38</f>
        <v>33538.802976823732</v>
      </c>
      <c r="I64" s="22"/>
      <c r="K64" s="116"/>
      <c r="L64" s="116"/>
      <c r="M64" s="116"/>
      <c r="N64" s="116"/>
      <c r="O64" s="116"/>
      <c r="P64" s="116"/>
      <c r="Q64" s="116"/>
      <c r="R64" s="9"/>
    </row>
    <row r="65" spans="1:23" ht="15">
      <c r="A65" s="108" t="s">
        <v>70</v>
      </c>
      <c r="B65" s="70" t="s">
        <v>71</v>
      </c>
      <c r="C65" s="75"/>
      <c r="D65" s="75"/>
      <c r="E65" s="75"/>
      <c r="F65" s="75"/>
      <c r="G65" s="75"/>
      <c r="H65" s="93">
        <f>[1]Основное!$C$28*[1]Основное!H39</f>
        <v>3217.3476615024306</v>
      </c>
      <c r="I65" s="22"/>
      <c r="K65" s="117"/>
      <c r="L65" s="117"/>
      <c r="M65" s="117"/>
      <c r="N65" s="117"/>
      <c r="O65" s="117"/>
      <c r="P65" s="117"/>
      <c r="Q65" s="117"/>
      <c r="R65" s="9"/>
    </row>
    <row r="66" spans="1:23" ht="15">
      <c r="A66" s="108" t="s">
        <v>72</v>
      </c>
      <c r="B66" s="70" t="s">
        <v>73</v>
      </c>
      <c r="C66" s="75"/>
      <c r="D66" s="75"/>
      <c r="E66" s="75"/>
      <c r="F66" s="75"/>
      <c r="G66" s="75"/>
      <c r="H66" s="93">
        <f>[1]Основное!$C$28*[1]Основное!H40</f>
        <v>25028.442168314199</v>
      </c>
      <c r="I66" s="22"/>
      <c r="K66" s="116"/>
      <c r="L66" s="116"/>
      <c r="M66" s="116"/>
      <c r="N66" s="116"/>
      <c r="O66" s="116"/>
      <c r="P66" s="116"/>
      <c r="Q66" s="116"/>
    </row>
    <row r="67" spans="1:23" ht="15">
      <c r="A67" s="108" t="s">
        <v>74</v>
      </c>
      <c r="B67" s="70" t="s">
        <v>75</v>
      </c>
      <c r="C67" s="75"/>
      <c r="D67" s="75"/>
      <c r="E67" s="75"/>
      <c r="F67" s="75"/>
      <c r="G67" s="75"/>
      <c r="H67" s="93">
        <f>[1]Основное!$C$28*[1]Основное!H41</f>
        <v>116854.76311186777</v>
      </c>
      <c r="I67" s="22"/>
      <c r="K67" s="116"/>
      <c r="L67" s="116"/>
      <c r="M67" s="116"/>
      <c r="N67" s="116"/>
      <c r="O67" s="116"/>
      <c r="P67" s="116"/>
      <c r="Q67" s="116"/>
    </row>
    <row r="68" spans="1:23" ht="15">
      <c r="A68" s="108" t="s">
        <v>76</v>
      </c>
      <c r="B68" s="70" t="s">
        <v>77</v>
      </c>
      <c r="C68" s="75"/>
      <c r="D68" s="75"/>
      <c r="E68" s="75"/>
      <c r="F68" s="75"/>
      <c r="G68" s="75"/>
      <c r="H68" s="93">
        <f>[1]Основное!$C$28*[1]Основное!H42+4100*2</f>
        <v>11231.842274932769</v>
      </c>
      <c r="I68" s="22"/>
      <c r="K68" s="116"/>
      <c r="L68" s="116"/>
      <c r="M68" s="116"/>
      <c r="N68" s="116"/>
      <c r="O68" s="116"/>
      <c r="P68" s="116"/>
      <c r="Q68" s="116"/>
    </row>
    <row r="69" spans="1:23" ht="15">
      <c r="A69" s="108" t="s">
        <v>78</v>
      </c>
      <c r="B69" s="70" t="s">
        <v>79</v>
      </c>
      <c r="C69" s="75"/>
      <c r="D69" s="75"/>
      <c r="E69" s="75"/>
      <c r="F69" s="75"/>
      <c r="G69" s="75"/>
      <c r="H69" s="93">
        <f>1998.6*12+2323+7956+510</f>
        <v>34772.199999999997</v>
      </c>
      <c r="I69" s="22"/>
      <c r="K69" s="116"/>
      <c r="L69" s="116"/>
      <c r="M69" s="116"/>
      <c r="N69" s="116"/>
      <c r="O69" s="116"/>
      <c r="P69" s="116"/>
      <c r="Q69" s="116"/>
    </row>
    <row r="70" spans="1:23" ht="15">
      <c r="A70" s="108" t="s">
        <v>80</v>
      </c>
      <c r="B70" s="70" t="s">
        <v>81</v>
      </c>
      <c r="C70" s="75"/>
      <c r="D70" s="75"/>
      <c r="E70" s="75"/>
      <c r="F70" s="75"/>
      <c r="G70" s="75"/>
      <c r="H70" s="93">
        <f>[1]Основное!$C$28*[1]Основное!H43</f>
        <v>17244.352369527314</v>
      </c>
      <c r="I70" s="22"/>
      <c r="K70" s="116"/>
      <c r="L70" s="116"/>
      <c r="M70" s="116"/>
      <c r="N70" s="116"/>
      <c r="O70" s="116"/>
      <c r="P70" s="116"/>
      <c r="Q70" s="116"/>
    </row>
    <row r="71" spans="1:23" ht="15">
      <c r="A71" s="108" t="s">
        <v>82</v>
      </c>
      <c r="B71" s="70" t="s">
        <v>83</v>
      </c>
      <c r="C71" s="75"/>
      <c r="D71" s="75"/>
      <c r="E71" s="75"/>
      <c r="F71" s="75"/>
      <c r="G71" s="75"/>
      <c r="H71" s="93">
        <f>[1]Основное!$C$28*[1]Основное!H44</f>
        <v>12164.70794633886</v>
      </c>
      <c r="I71" s="22"/>
      <c r="K71" s="116"/>
      <c r="L71" s="116"/>
      <c r="M71" s="116"/>
      <c r="N71" s="116"/>
      <c r="O71" s="116"/>
      <c r="P71" s="116"/>
      <c r="Q71" s="116"/>
    </row>
    <row r="72" spans="1:23" ht="15">
      <c r="A72" s="108" t="s">
        <v>84</v>
      </c>
      <c r="B72" s="70" t="s">
        <v>85</v>
      </c>
      <c r="C72" s="75"/>
      <c r="D72" s="75"/>
      <c r="E72" s="75"/>
      <c r="F72" s="75"/>
      <c r="G72" s="75"/>
      <c r="H72" s="93">
        <f>[1]Основное!$C$28*[1]Основное!H45</f>
        <v>301346.11972725223</v>
      </c>
      <c r="I72" s="22"/>
      <c r="L72" s="83"/>
      <c r="M72" s="83"/>
      <c r="N72" s="83"/>
      <c r="O72" s="83"/>
      <c r="P72" s="83"/>
    </row>
    <row r="73" spans="1:23" ht="15">
      <c r="A73" s="108" t="s">
        <v>86</v>
      </c>
      <c r="B73" s="70" t="s">
        <v>87</v>
      </c>
      <c r="C73" s="75"/>
      <c r="D73" s="75"/>
      <c r="E73" s="75"/>
      <c r="F73" s="75"/>
      <c r="G73" s="75"/>
      <c r="H73" s="93">
        <f>360+[1]Основное!$C$28*[1]Основное!H46</f>
        <v>92517.443902655257</v>
      </c>
      <c r="I73" s="22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3" ht="15">
      <c r="A74" s="108" t="s">
        <v>88</v>
      </c>
      <c r="B74" s="70" t="s">
        <v>89</v>
      </c>
      <c r="C74" s="75"/>
      <c r="D74" s="75"/>
      <c r="E74" s="75"/>
      <c r="F74" s="75"/>
      <c r="G74" s="75"/>
      <c r="H74" s="93">
        <f>[1]Основное!$C$28*[1]Основное!H47</f>
        <v>7897.1477546840133</v>
      </c>
      <c r="I74" s="22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</row>
    <row r="75" spans="1:23" ht="15">
      <c r="A75" s="108" t="s">
        <v>90</v>
      </c>
      <c r="B75" s="70" t="s">
        <v>91</v>
      </c>
      <c r="C75" s="75"/>
      <c r="D75" s="75"/>
      <c r="E75" s="75"/>
      <c r="F75" s="75"/>
      <c r="G75" s="75"/>
      <c r="H75" s="93">
        <f>[1]Основное!$C$28*[1]Основное!H48</f>
        <v>5293.2005414505666</v>
      </c>
      <c r="I75" s="22"/>
    </row>
    <row r="76" spans="1:23" ht="14.25">
      <c r="A76" s="119" t="s">
        <v>92</v>
      </c>
      <c r="B76" s="120" t="s">
        <v>93</v>
      </c>
      <c r="C76" s="121"/>
      <c r="D76" s="121"/>
      <c r="E76" s="121"/>
      <c r="F76" s="121"/>
      <c r="G76" s="122"/>
      <c r="H76" s="123">
        <f>A24*0.03</f>
        <v>21751.394399999997</v>
      </c>
      <c r="I76" s="124"/>
      <c r="J76" s="124"/>
    </row>
    <row r="77" spans="1:23" s="56" customFormat="1" ht="26.45" customHeight="1">
      <c r="A77" s="125" t="s">
        <v>94</v>
      </c>
      <c r="B77" s="125"/>
      <c r="C77" s="125"/>
      <c r="D77" s="125"/>
      <c r="E77" s="125"/>
      <c r="F77" s="125"/>
      <c r="G77" s="125"/>
      <c r="H77" s="125"/>
      <c r="I77" s="126"/>
      <c r="J77" s="126"/>
    </row>
    <row r="78" spans="1:23" s="56" customFormat="1">
      <c r="A78" s="127"/>
      <c r="B78" s="128"/>
      <c r="C78" s="128"/>
      <c r="D78" s="128"/>
      <c r="E78" s="128"/>
      <c r="F78" s="128"/>
      <c r="G78" s="128"/>
      <c r="H78" s="128"/>
      <c r="I78" s="129"/>
      <c r="J78" s="129"/>
    </row>
    <row r="79" spans="1:23" s="56" customFormat="1" ht="15.75">
      <c r="A79" s="130" t="s">
        <v>95</v>
      </c>
      <c r="B79" s="130"/>
      <c r="C79" s="130"/>
      <c r="D79" s="130"/>
      <c r="E79" s="130"/>
      <c r="F79" s="130"/>
      <c r="G79" s="130"/>
      <c r="I79" s="127"/>
      <c r="J79" s="127"/>
    </row>
    <row r="80" spans="1:23" s="56" customFormat="1" ht="15">
      <c r="A80" s="107"/>
      <c r="B80" s="107"/>
      <c r="C80" s="107"/>
      <c r="D80" s="107"/>
      <c r="F80" s="131" t="s">
        <v>96</v>
      </c>
      <c r="H80" s="129"/>
      <c r="I80" s="129"/>
      <c r="J80" s="129"/>
    </row>
    <row r="81" spans="1:16" s="56" customFormat="1" ht="42.75">
      <c r="A81" s="132" t="s">
        <v>97</v>
      </c>
      <c r="B81" s="133" t="s">
        <v>98</v>
      </c>
      <c r="C81" s="133" t="s">
        <v>99</v>
      </c>
      <c r="D81" s="134" t="s">
        <v>100</v>
      </c>
      <c r="E81" s="135" t="s">
        <v>101</v>
      </c>
      <c r="F81" s="136" t="s">
        <v>102</v>
      </c>
      <c r="G81" s="137"/>
      <c r="H81" s="138"/>
      <c r="I81" s="139"/>
      <c r="J81" s="129"/>
      <c r="K81" s="129"/>
      <c r="L81" s="129"/>
    </row>
    <row r="82" spans="1:16" s="56" customFormat="1" ht="15">
      <c r="A82" s="140">
        <v>83.16</v>
      </c>
      <c r="B82" s="140">
        <v>4320</v>
      </c>
      <c r="C82" s="140">
        <v>4320</v>
      </c>
      <c r="D82" s="141">
        <f>6000+6500</f>
        <v>12500</v>
      </c>
      <c r="E82" s="141">
        <v>6000</v>
      </c>
      <c r="F82" s="141">
        <f>SUM(A82:E82)</f>
        <v>27223.16</v>
      </c>
      <c r="G82" s="142"/>
      <c r="H82" s="143"/>
      <c r="I82" s="129"/>
      <c r="J82" s="129"/>
    </row>
    <row r="83" spans="1:16" s="56" customFormat="1" ht="15">
      <c r="A83" s="144"/>
      <c r="B83" s="144"/>
      <c r="C83" s="145"/>
      <c r="D83" s="145"/>
      <c r="E83" s="145"/>
      <c r="F83" s="145"/>
      <c r="G83" s="139"/>
      <c r="H83" s="129"/>
      <c r="I83" s="129"/>
      <c r="J83" s="129"/>
    </row>
    <row r="84" spans="1:16" s="56" customFormat="1" ht="91.5" customHeight="1">
      <c r="A84" s="146" t="s">
        <v>103</v>
      </c>
      <c r="B84" s="146"/>
      <c r="C84" s="146"/>
      <c r="D84" s="146"/>
      <c r="E84" s="146"/>
      <c r="F84" s="146"/>
      <c r="G84" s="146"/>
      <c r="H84" s="146"/>
      <c r="I84" s="147"/>
      <c r="J84" s="147"/>
      <c r="K84" s="147"/>
      <c r="L84" s="147"/>
      <c r="M84" s="147"/>
    </row>
    <row r="85" spans="1:16" ht="60.75" customHeight="1">
      <c r="A85" s="148" t="s">
        <v>104</v>
      </c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  <c r="M85" s="149"/>
      <c r="N85" s="149"/>
      <c r="O85" s="149"/>
      <c r="P85" s="149"/>
    </row>
    <row r="86" spans="1:16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</row>
    <row r="87" spans="1:16" ht="15">
      <c r="A87" s="151" t="s">
        <v>105</v>
      </c>
      <c r="B87" s="151"/>
      <c r="C87" s="151"/>
      <c r="D87" s="151"/>
      <c r="E87" s="151"/>
      <c r="F87" s="151"/>
      <c r="G87" s="151"/>
      <c r="H87" s="151"/>
      <c r="I87" s="152"/>
      <c r="J87" s="152"/>
      <c r="K87" s="153"/>
      <c r="L87" s="153"/>
      <c r="M87" s="153"/>
      <c r="N87" s="153"/>
      <c r="O87" s="153"/>
      <c r="P87" s="153"/>
    </row>
    <row r="88" spans="1:16" ht="15">
      <c r="A88" s="151" t="s">
        <v>106</v>
      </c>
      <c r="B88" s="151"/>
      <c r="C88" s="151"/>
      <c r="D88" s="151"/>
      <c r="E88" s="151"/>
      <c r="F88" s="151"/>
      <c r="G88" s="151"/>
      <c r="H88" s="151"/>
      <c r="I88" s="152"/>
      <c r="J88" s="152"/>
      <c r="K88" s="153"/>
      <c r="L88" s="153"/>
      <c r="M88" s="153"/>
      <c r="N88" s="153"/>
      <c r="O88" s="153"/>
      <c r="P88" s="153"/>
    </row>
    <row r="89" spans="1:16" ht="14.25">
      <c r="A89" s="154" t="s">
        <v>107</v>
      </c>
      <c r="B89" s="154"/>
      <c r="C89" s="154"/>
      <c r="D89" s="154"/>
      <c r="E89" s="154"/>
      <c r="F89" s="154"/>
      <c r="G89" s="154"/>
      <c r="H89" s="154"/>
      <c r="I89" s="155"/>
      <c r="J89" s="155"/>
      <c r="K89" s="155"/>
      <c r="L89" s="155"/>
      <c r="M89" s="155"/>
      <c r="N89" s="155"/>
      <c r="O89" s="155"/>
      <c r="P89" s="155"/>
    </row>
    <row r="90" spans="1:16" ht="15">
      <c r="A90" s="156" t="s">
        <v>108</v>
      </c>
      <c r="B90" s="156"/>
      <c r="C90" s="156"/>
      <c r="D90" s="156"/>
      <c r="E90" s="156"/>
      <c r="F90" s="156"/>
      <c r="G90" s="156"/>
      <c r="H90" s="156"/>
      <c r="I90" s="157"/>
      <c r="J90" s="157"/>
      <c r="K90" s="158"/>
      <c r="L90" s="158"/>
      <c r="M90" s="158"/>
      <c r="N90" s="158"/>
      <c r="O90" s="158"/>
      <c r="P90" s="158"/>
    </row>
    <row r="91" spans="1:16" ht="15">
      <c r="A91" s="159" t="s">
        <v>109</v>
      </c>
      <c r="B91" s="159"/>
      <c r="C91" s="159"/>
      <c r="D91" s="159"/>
      <c r="E91" s="159"/>
      <c r="F91" s="159"/>
      <c r="G91" s="159"/>
      <c r="H91" s="159"/>
      <c r="I91" s="160"/>
      <c r="J91" s="160"/>
    </row>
  </sheetData>
  <mergeCells count="59">
    <mergeCell ref="A89:H89"/>
    <mergeCell ref="A90:H90"/>
    <mergeCell ref="A91:H91"/>
    <mergeCell ref="B78:H78"/>
    <mergeCell ref="A79:G79"/>
    <mergeCell ref="A84:H84"/>
    <mergeCell ref="A85:H85"/>
    <mergeCell ref="A87:H87"/>
    <mergeCell ref="A88:H88"/>
    <mergeCell ref="K70:Q70"/>
    <mergeCell ref="K71:Q71"/>
    <mergeCell ref="K73:V73"/>
    <mergeCell ref="L74:W74"/>
    <mergeCell ref="B76:G76"/>
    <mergeCell ref="A77:H77"/>
    <mergeCell ref="B62:G62"/>
    <mergeCell ref="K64:Q64"/>
    <mergeCell ref="K66:Q66"/>
    <mergeCell ref="K67:Q67"/>
    <mergeCell ref="K68:Q68"/>
    <mergeCell ref="K69:Q69"/>
    <mergeCell ref="A51:H51"/>
    <mergeCell ref="A53:H53"/>
    <mergeCell ref="A55:G55"/>
    <mergeCell ref="B56:G56"/>
    <mergeCell ref="B59:G59"/>
    <mergeCell ref="B61:G61"/>
    <mergeCell ref="A41:H41"/>
    <mergeCell ref="A43:H43"/>
    <mergeCell ref="A45:B45"/>
    <mergeCell ref="C45:G45"/>
    <mergeCell ref="A46:B48"/>
    <mergeCell ref="C47:G47"/>
    <mergeCell ref="C48:G48"/>
    <mergeCell ref="A33:H33"/>
    <mergeCell ref="C34:D34"/>
    <mergeCell ref="E34:F34"/>
    <mergeCell ref="A35:B35"/>
    <mergeCell ref="C35:G35"/>
    <mergeCell ref="A36:B39"/>
    <mergeCell ref="C38:G38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6" r:id="rId1" display="blgorod@rambler.ru,"/>
    <hyperlink ref="A89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3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25</vt:lpstr>
      <vt:lpstr>Лист1</vt:lpstr>
      <vt:lpstr>Лист2</vt:lpstr>
      <vt:lpstr>Лист3</vt:lpstr>
      <vt:lpstr>'Садовая 25'!Область_печати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2022-03-23T06:43:24Z</dcterms:modified>
</cp:coreProperties>
</file>