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27'!$A$1:$H$96</definedName>
  </definedNames>
  <calcPr calcId="124519"/>
</workbook>
</file>

<file path=xl/calcChain.xml><?xml version="1.0" encoding="utf-8"?>
<calcChain xmlns="http://schemas.openxmlformats.org/spreadsheetml/2006/main">
  <c r="G87" i="4"/>
  <c r="D87"/>
  <c r="H81"/>
  <c r="H80"/>
  <c r="H79"/>
  <c r="H78"/>
  <c r="H77"/>
  <c r="H76"/>
  <c r="H75"/>
  <c r="H74"/>
  <c r="H73"/>
  <c r="H72"/>
  <c r="H71"/>
  <c r="H70"/>
  <c r="H69"/>
  <c r="H58" s="1"/>
  <c r="G24" s="1"/>
  <c r="H24" s="1"/>
  <c r="H68"/>
  <c r="H67"/>
  <c r="H66"/>
  <c r="K60"/>
  <c r="H60"/>
  <c r="H50"/>
  <c r="H48"/>
  <c r="H41"/>
  <c r="H38"/>
  <c r="H37"/>
  <c r="H39" s="1"/>
  <c r="H36"/>
  <c r="F24"/>
</calcChain>
</file>

<file path=xl/comments1.xml><?xml version="1.0" encoding="utf-8"?>
<comments xmlns="http://schemas.openxmlformats.org/spreadsheetml/2006/main">
  <authors>
    <author>Автор</author>
  </authors>
  <commentList>
    <comment ref="H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15172  есн за маляров
</t>
        </r>
      </text>
    </comment>
  </commentList>
</comments>
</file>

<file path=xl/sharedStrings.xml><?xml version="1.0" encoding="utf-8"?>
<sst xmlns="http://schemas.openxmlformats.org/spreadsheetml/2006/main" count="121" uniqueCount="119">
  <si>
    <t>Отчет ООО "Аргумент"</t>
  </si>
  <si>
    <t xml:space="preserve"> об исполнении договора управления жилым домом №27 по ул.Садовая</t>
  </si>
  <si>
    <t xml:space="preserve">за период: 2021 г. </t>
  </si>
  <si>
    <t xml:space="preserve">Адрес дома - Садовая 27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</si>
  <si>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</si>
  <si>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</si>
  <si>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- 7063,80кв. м</t>
  </si>
  <si>
    <t>Общая площадь квартир - 5513,40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</si>
  <si>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</si>
  <si>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</si>
  <si>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</si>
  <si>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</si>
  <si>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</si>
  <si>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11,87 руб/м²</t>
  </si>
  <si>
    <t>Площадь подъезда - 820,7 кв. м</t>
  </si>
  <si>
    <t xml:space="preserve"> - текущий ремонт </t>
  </si>
  <si>
    <t>1,8 руб/м²</t>
  </si>
  <si>
    <t>Площадь подвала - 725,5 кв. м</t>
  </si>
  <si>
    <t xml:space="preserve"> - содержание лифтов </t>
  </si>
  <si>
    <t>3,14 руб/м²</t>
  </si>
  <si>
    <t>Площадь кровли - 903,9 кв. м</t>
  </si>
  <si>
    <t>Площадь газона - 240 кв. м</t>
  </si>
  <si>
    <t>В таблице №1 приведено движение денежных средств по статье содержание и текущий ремонт  по лицевому счету дома №27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</si>
  <si>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</si>
  <si>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</si>
  <si>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</si>
  <si>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</si>
  <si>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</si>
  <si>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</si>
  <si>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</si>
  <si>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</si>
  <si>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-92 983 руб. </t>
  </si>
  <si>
    <r>
      <t xml:space="preserve">Задолженность населения за жку на 31.12.2021г. составляет 121 148,64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</si>
  <si>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</si>
  <si>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</si>
  <si>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</si>
  <si>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</si>
  <si>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</si>
  <si>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</si>
  <si>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</si>
  <si>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 выполненных работ</t>
  </si>
  <si>
    <t>Сумма,руб.</t>
  </si>
  <si>
    <t>Уст-ка окон 16 шт.</t>
  </si>
  <si>
    <t>Замена светильников,  автоматических выключателей</t>
  </si>
  <si>
    <t>Ремонт подъезда №3</t>
  </si>
  <si>
    <t>Перечень  выполненных работ по программе энергосбержения</t>
  </si>
  <si>
    <t>Установка авт. Выкл. (материалы)</t>
  </si>
  <si>
    <t>В ходе плановых осмотров, а также на основании обращений собственников помещений жилого дома №27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</si>
  <si>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</si>
  <si>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</si>
  <si>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Перечень выполненных работ</t>
  </si>
  <si>
    <t>ул.Садовая д.27</t>
  </si>
  <si>
    <t>Замена электрооборудования (эл.лампы, выключ., патроны)</t>
  </si>
  <si>
    <t>Окраска мусорных контейнеров, скамеек и т.д.</t>
  </si>
  <si>
    <t>Работы общестроительные (смена замков, ремонт мус. Контейнеров, смена линолеума и т.д.)</t>
  </si>
  <si>
    <t>Промывка системы отопления и водоотведение</t>
  </si>
  <si>
    <t>Нормативная численность обслуживающего персонала  - 2,1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</si>
  <si>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</si>
  <si>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</si>
  <si>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</si>
  <si>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</si>
  <si>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</si>
  <si>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</si>
  <si>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</si>
  <si>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</si>
  <si>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</si>
  <si>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</si>
  <si>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</si>
  <si>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окна</t>
  </si>
  <si>
    <t xml:space="preserve">ремонт общестроительный 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</si>
  <si>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</si>
  <si>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</si>
  <si>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</si>
  <si>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</si>
  <si>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</si>
  <si>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</si>
  <si>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</si>
  <si>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</si>
  <si>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</si>
  <si>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</si>
  <si>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</si>
  <si>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</si>
  <si>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</si>
  <si>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</si>
  <si>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</si>
  <si>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</si>
  <si>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</si>
  <si>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</si>
  <si>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</si>
  <si>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</si>
  <si>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</si>
  <si>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</si>
  <si>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</si>
  <si>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</si>
  <si>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</si>
  <si>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</si>
  <si>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</si>
  <si>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</si>
  <si>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</si>
  <si>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</si>
  <si>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</si>
  <si>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</si>
  <si>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№27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</si>
  <si>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</si>
  <si>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</si>
  <si>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</si>
  <si>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</si>
  <si>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</si>
  <si>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</si>
  <si>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</si>
  <si>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Аренда ООО "Гранит"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</si>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</sst>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0" fontId="5" fillId="2" borderId="0" xfId="1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2" xfId="1" applyFont="1" applyFill="1" applyBorder="1" applyAlignment="1">
      <alignment horizontal="center"/>
    </xf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/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9">
          <cell r="C29">
            <v>5513.4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2.140625" style="3" customWidth="1"/>
    <col min="3" max="4" width="12.42578125" style="3" customWidth="1"/>
    <col min="5" max="5" width="17.42578125" style="3" customWidth="1"/>
    <col min="6" max="6" width="14.42578125" style="3" customWidth="1"/>
    <col min="7" max="7" width="18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2.140625" style="3" customWidth="1"/>
    <col min="259" max="260" width="12.42578125" style="3" customWidth="1"/>
    <col min="261" max="261" width="17.42578125" style="3" customWidth="1"/>
    <col min="262" max="262" width="14.42578125" style="3" customWidth="1"/>
    <col min="263" max="263" width="18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2.140625" style="3" customWidth="1"/>
    <col min="515" max="516" width="12.42578125" style="3" customWidth="1"/>
    <col min="517" max="517" width="17.42578125" style="3" customWidth="1"/>
    <col min="518" max="518" width="14.42578125" style="3" customWidth="1"/>
    <col min="519" max="519" width="18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2.140625" style="3" customWidth="1"/>
    <col min="771" max="772" width="12.42578125" style="3" customWidth="1"/>
    <col min="773" max="773" width="17.42578125" style="3" customWidth="1"/>
    <col min="774" max="774" width="14.42578125" style="3" customWidth="1"/>
    <col min="775" max="775" width="18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2.140625" style="3" customWidth="1"/>
    <col min="1027" max="1028" width="12.42578125" style="3" customWidth="1"/>
    <col min="1029" max="1029" width="17.42578125" style="3" customWidth="1"/>
    <col min="1030" max="1030" width="14.42578125" style="3" customWidth="1"/>
    <col min="1031" max="1031" width="18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2.140625" style="3" customWidth="1"/>
    <col min="1283" max="1284" width="12.42578125" style="3" customWidth="1"/>
    <col min="1285" max="1285" width="17.42578125" style="3" customWidth="1"/>
    <col min="1286" max="1286" width="14.42578125" style="3" customWidth="1"/>
    <col min="1287" max="1287" width="18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2.140625" style="3" customWidth="1"/>
    <col min="1539" max="1540" width="12.42578125" style="3" customWidth="1"/>
    <col min="1541" max="1541" width="17.42578125" style="3" customWidth="1"/>
    <col min="1542" max="1542" width="14.42578125" style="3" customWidth="1"/>
    <col min="1543" max="1543" width="18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2.140625" style="3" customWidth="1"/>
    <col min="1795" max="1796" width="12.42578125" style="3" customWidth="1"/>
    <col min="1797" max="1797" width="17.42578125" style="3" customWidth="1"/>
    <col min="1798" max="1798" width="14.42578125" style="3" customWidth="1"/>
    <col min="1799" max="1799" width="18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2.140625" style="3" customWidth="1"/>
    <col min="2051" max="2052" width="12.42578125" style="3" customWidth="1"/>
    <col min="2053" max="2053" width="17.42578125" style="3" customWidth="1"/>
    <col min="2054" max="2054" width="14.42578125" style="3" customWidth="1"/>
    <col min="2055" max="2055" width="18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2.140625" style="3" customWidth="1"/>
    <col min="2307" max="2308" width="12.42578125" style="3" customWidth="1"/>
    <col min="2309" max="2309" width="17.42578125" style="3" customWidth="1"/>
    <col min="2310" max="2310" width="14.42578125" style="3" customWidth="1"/>
    <col min="2311" max="2311" width="18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2.140625" style="3" customWidth="1"/>
    <col min="2563" max="2564" width="12.42578125" style="3" customWidth="1"/>
    <col min="2565" max="2565" width="17.42578125" style="3" customWidth="1"/>
    <col min="2566" max="2566" width="14.42578125" style="3" customWidth="1"/>
    <col min="2567" max="2567" width="18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2.140625" style="3" customWidth="1"/>
    <col min="2819" max="2820" width="12.42578125" style="3" customWidth="1"/>
    <col min="2821" max="2821" width="17.42578125" style="3" customWidth="1"/>
    <col min="2822" max="2822" width="14.42578125" style="3" customWidth="1"/>
    <col min="2823" max="2823" width="18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2.140625" style="3" customWidth="1"/>
    <col min="3075" max="3076" width="12.42578125" style="3" customWidth="1"/>
    <col min="3077" max="3077" width="17.42578125" style="3" customWidth="1"/>
    <col min="3078" max="3078" width="14.42578125" style="3" customWidth="1"/>
    <col min="3079" max="3079" width="18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2.140625" style="3" customWidth="1"/>
    <col min="3331" max="3332" width="12.42578125" style="3" customWidth="1"/>
    <col min="3333" max="3333" width="17.42578125" style="3" customWidth="1"/>
    <col min="3334" max="3334" width="14.42578125" style="3" customWidth="1"/>
    <col min="3335" max="3335" width="18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2.140625" style="3" customWidth="1"/>
    <col min="3587" max="3588" width="12.42578125" style="3" customWidth="1"/>
    <col min="3589" max="3589" width="17.42578125" style="3" customWidth="1"/>
    <col min="3590" max="3590" width="14.42578125" style="3" customWidth="1"/>
    <col min="3591" max="3591" width="18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2.140625" style="3" customWidth="1"/>
    <col min="3843" max="3844" width="12.42578125" style="3" customWidth="1"/>
    <col min="3845" max="3845" width="17.42578125" style="3" customWidth="1"/>
    <col min="3846" max="3846" width="14.42578125" style="3" customWidth="1"/>
    <col min="3847" max="3847" width="18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2.140625" style="3" customWidth="1"/>
    <col min="4099" max="4100" width="12.42578125" style="3" customWidth="1"/>
    <col min="4101" max="4101" width="17.42578125" style="3" customWidth="1"/>
    <col min="4102" max="4102" width="14.42578125" style="3" customWidth="1"/>
    <col min="4103" max="4103" width="18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2.140625" style="3" customWidth="1"/>
    <col min="4355" max="4356" width="12.42578125" style="3" customWidth="1"/>
    <col min="4357" max="4357" width="17.42578125" style="3" customWidth="1"/>
    <col min="4358" max="4358" width="14.42578125" style="3" customWidth="1"/>
    <col min="4359" max="4359" width="18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2.140625" style="3" customWidth="1"/>
    <col min="4611" max="4612" width="12.42578125" style="3" customWidth="1"/>
    <col min="4613" max="4613" width="17.42578125" style="3" customWidth="1"/>
    <col min="4614" max="4614" width="14.42578125" style="3" customWidth="1"/>
    <col min="4615" max="4615" width="18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2.140625" style="3" customWidth="1"/>
    <col min="4867" max="4868" width="12.42578125" style="3" customWidth="1"/>
    <col min="4869" max="4869" width="17.42578125" style="3" customWidth="1"/>
    <col min="4870" max="4870" width="14.42578125" style="3" customWidth="1"/>
    <col min="4871" max="4871" width="18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2.140625" style="3" customWidth="1"/>
    <col min="5123" max="5124" width="12.42578125" style="3" customWidth="1"/>
    <col min="5125" max="5125" width="17.42578125" style="3" customWidth="1"/>
    <col min="5126" max="5126" width="14.42578125" style="3" customWidth="1"/>
    <col min="5127" max="5127" width="18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2.140625" style="3" customWidth="1"/>
    <col min="5379" max="5380" width="12.42578125" style="3" customWidth="1"/>
    <col min="5381" max="5381" width="17.42578125" style="3" customWidth="1"/>
    <col min="5382" max="5382" width="14.42578125" style="3" customWidth="1"/>
    <col min="5383" max="5383" width="18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2.140625" style="3" customWidth="1"/>
    <col min="5635" max="5636" width="12.42578125" style="3" customWidth="1"/>
    <col min="5637" max="5637" width="17.42578125" style="3" customWidth="1"/>
    <col min="5638" max="5638" width="14.42578125" style="3" customWidth="1"/>
    <col min="5639" max="5639" width="18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2.140625" style="3" customWidth="1"/>
    <col min="5891" max="5892" width="12.42578125" style="3" customWidth="1"/>
    <col min="5893" max="5893" width="17.42578125" style="3" customWidth="1"/>
    <col min="5894" max="5894" width="14.42578125" style="3" customWidth="1"/>
    <col min="5895" max="5895" width="18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2.140625" style="3" customWidth="1"/>
    <col min="6147" max="6148" width="12.42578125" style="3" customWidth="1"/>
    <col min="6149" max="6149" width="17.42578125" style="3" customWidth="1"/>
    <col min="6150" max="6150" width="14.42578125" style="3" customWidth="1"/>
    <col min="6151" max="6151" width="18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2.140625" style="3" customWidth="1"/>
    <col min="6403" max="6404" width="12.42578125" style="3" customWidth="1"/>
    <col min="6405" max="6405" width="17.42578125" style="3" customWidth="1"/>
    <col min="6406" max="6406" width="14.42578125" style="3" customWidth="1"/>
    <col min="6407" max="6407" width="18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2.140625" style="3" customWidth="1"/>
    <col min="6659" max="6660" width="12.42578125" style="3" customWidth="1"/>
    <col min="6661" max="6661" width="17.42578125" style="3" customWidth="1"/>
    <col min="6662" max="6662" width="14.42578125" style="3" customWidth="1"/>
    <col min="6663" max="6663" width="18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2.140625" style="3" customWidth="1"/>
    <col min="6915" max="6916" width="12.42578125" style="3" customWidth="1"/>
    <col min="6917" max="6917" width="17.42578125" style="3" customWidth="1"/>
    <col min="6918" max="6918" width="14.42578125" style="3" customWidth="1"/>
    <col min="6919" max="6919" width="18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2.140625" style="3" customWidth="1"/>
    <col min="7171" max="7172" width="12.42578125" style="3" customWidth="1"/>
    <col min="7173" max="7173" width="17.42578125" style="3" customWidth="1"/>
    <col min="7174" max="7174" width="14.42578125" style="3" customWidth="1"/>
    <col min="7175" max="7175" width="18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2.140625" style="3" customWidth="1"/>
    <col min="7427" max="7428" width="12.42578125" style="3" customWidth="1"/>
    <col min="7429" max="7429" width="17.42578125" style="3" customWidth="1"/>
    <col min="7430" max="7430" width="14.42578125" style="3" customWidth="1"/>
    <col min="7431" max="7431" width="18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2.140625" style="3" customWidth="1"/>
    <col min="7683" max="7684" width="12.42578125" style="3" customWidth="1"/>
    <col min="7685" max="7685" width="17.42578125" style="3" customWidth="1"/>
    <col min="7686" max="7686" width="14.42578125" style="3" customWidth="1"/>
    <col min="7687" max="7687" width="18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2.140625" style="3" customWidth="1"/>
    <col min="7939" max="7940" width="12.42578125" style="3" customWidth="1"/>
    <col min="7941" max="7941" width="17.42578125" style="3" customWidth="1"/>
    <col min="7942" max="7942" width="14.42578125" style="3" customWidth="1"/>
    <col min="7943" max="7943" width="18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2.140625" style="3" customWidth="1"/>
    <col min="8195" max="8196" width="12.42578125" style="3" customWidth="1"/>
    <col min="8197" max="8197" width="17.42578125" style="3" customWidth="1"/>
    <col min="8198" max="8198" width="14.42578125" style="3" customWidth="1"/>
    <col min="8199" max="8199" width="18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2.140625" style="3" customWidth="1"/>
    <col min="8451" max="8452" width="12.42578125" style="3" customWidth="1"/>
    <col min="8453" max="8453" width="17.42578125" style="3" customWidth="1"/>
    <col min="8454" max="8454" width="14.42578125" style="3" customWidth="1"/>
    <col min="8455" max="8455" width="18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2.140625" style="3" customWidth="1"/>
    <col min="8707" max="8708" width="12.42578125" style="3" customWidth="1"/>
    <col min="8709" max="8709" width="17.42578125" style="3" customWidth="1"/>
    <col min="8710" max="8710" width="14.42578125" style="3" customWidth="1"/>
    <col min="8711" max="8711" width="18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2.140625" style="3" customWidth="1"/>
    <col min="8963" max="8964" width="12.42578125" style="3" customWidth="1"/>
    <col min="8965" max="8965" width="17.42578125" style="3" customWidth="1"/>
    <col min="8966" max="8966" width="14.42578125" style="3" customWidth="1"/>
    <col min="8967" max="8967" width="18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2.140625" style="3" customWidth="1"/>
    <col min="9219" max="9220" width="12.42578125" style="3" customWidth="1"/>
    <col min="9221" max="9221" width="17.42578125" style="3" customWidth="1"/>
    <col min="9222" max="9222" width="14.42578125" style="3" customWidth="1"/>
    <col min="9223" max="9223" width="18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2.140625" style="3" customWidth="1"/>
    <col min="9475" max="9476" width="12.42578125" style="3" customWidth="1"/>
    <col min="9477" max="9477" width="17.42578125" style="3" customWidth="1"/>
    <col min="9478" max="9478" width="14.42578125" style="3" customWidth="1"/>
    <col min="9479" max="9479" width="18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2.140625" style="3" customWidth="1"/>
    <col min="9731" max="9732" width="12.42578125" style="3" customWidth="1"/>
    <col min="9733" max="9733" width="17.42578125" style="3" customWidth="1"/>
    <col min="9734" max="9734" width="14.42578125" style="3" customWidth="1"/>
    <col min="9735" max="9735" width="18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2.140625" style="3" customWidth="1"/>
    <col min="9987" max="9988" width="12.42578125" style="3" customWidth="1"/>
    <col min="9989" max="9989" width="17.42578125" style="3" customWidth="1"/>
    <col min="9990" max="9990" width="14.42578125" style="3" customWidth="1"/>
    <col min="9991" max="9991" width="18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2.140625" style="3" customWidth="1"/>
    <col min="10243" max="10244" width="12.42578125" style="3" customWidth="1"/>
    <col min="10245" max="10245" width="17.42578125" style="3" customWidth="1"/>
    <col min="10246" max="10246" width="14.42578125" style="3" customWidth="1"/>
    <col min="10247" max="10247" width="18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2.140625" style="3" customWidth="1"/>
    <col min="10499" max="10500" width="12.42578125" style="3" customWidth="1"/>
    <col min="10501" max="10501" width="17.42578125" style="3" customWidth="1"/>
    <col min="10502" max="10502" width="14.42578125" style="3" customWidth="1"/>
    <col min="10503" max="10503" width="18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2.140625" style="3" customWidth="1"/>
    <col min="10755" max="10756" width="12.42578125" style="3" customWidth="1"/>
    <col min="10757" max="10757" width="17.42578125" style="3" customWidth="1"/>
    <col min="10758" max="10758" width="14.42578125" style="3" customWidth="1"/>
    <col min="10759" max="10759" width="18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2.140625" style="3" customWidth="1"/>
    <col min="11011" max="11012" width="12.42578125" style="3" customWidth="1"/>
    <col min="11013" max="11013" width="17.42578125" style="3" customWidth="1"/>
    <col min="11014" max="11014" width="14.42578125" style="3" customWidth="1"/>
    <col min="11015" max="11015" width="18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2.140625" style="3" customWidth="1"/>
    <col min="11267" max="11268" width="12.42578125" style="3" customWidth="1"/>
    <col min="11269" max="11269" width="17.42578125" style="3" customWidth="1"/>
    <col min="11270" max="11270" width="14.42578125" style="3" customWidth="1"/>
    <col min="11271" max="11271" width="18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2.140625" style="3" customWidth="1"/>
    <col min="11523" max="11524" width="12.42578125" style="3" customWidth="1"/>
    <col min="11525" max="11525" width="17.42578125" style="3" customWidth="1"/>
    <col min="11526" max="11526" width="14.42578125" style="3" customWidth="1"/>
    <col min="11527" max="11527" width="18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2.140625" style="3" customWidth="1"/>
    <col min="11779" max="11780" width="12.42578125" style="3" customWidth="1"/>
    <col min="11781" max="11781" width="17.42578125" style="3" customWidth="1"/>
    <col min="11782" max="11782" width="14.42578125" style="3" customWidth="1"/>
    <col min="11783" max="11783" width="18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2.140625" style="3" customWidth="1"/>
    <col min="12035" max="12036" width="12.42578125" style="3" customWidth="1"/>
    <col min="12037" max="12037" width="17.42578125" style="3" customWidth="1"/>
    <col min="12038" max="12038" width="14.42578125" style="3" customWidth="1"/>
    <col min="12039" max="12039" width="18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2.140625" style="3" customWidth="1"/>
    <col min="12291" max="12292" width="12.42578125" style="3" customWidth="1"/>
    <col min="12293" max="12293" width="17.42578125" style="3" customWidth="1"/>
    <col min="12294" max="12294" width="14.42578125" style="3" customWidth="1"/>
    <col min="12295" max="12295" width="18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2.140625" style="3" customWidth="1"/>
    <col min="12547" max="12548" width="12.42578125" style="3" customWidth="1"/>
    <col min="12549" max="12549" width="17.42578125" style="3" customWidth="1"/>
    <col min="12550" max="12550" width="14.42578125" style="3" customWidth="1"/>
    <col min="12551" max="12551" width="18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2.140625" style="3" customWidth="1"/>
    <col min="12803" max="12804" width="12.42578125" style="3" customWidth="1"/>
    <col min="12805" max="12805" width="17.42578125" style="3" customWidth="1"/>
    <col min="12806" max="12806" width="14.42578125" style="3" customWidth="1"/>
    <col min="12807" max="12807" width="18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2.140625" style="3" customWidth="1"/>
    <col min="13059" max="13060" width="12.42578125" style="3" customWidth="1"/>
    <col min="13061" max="13061" width="17.42578125" style="3" customWidth="1"/>
    <col min="13062" max="13062" width="14.42578125" style="3" customWidth="1"/>
    <col min="13063" max="13063" width="18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2.140625" style="3" customWidth="1"/>
    <col min="13315" max="13316" width="12.42578125" style="3" customWidth="1"/>
    <col min="13317" max="13317" width="17.42578125" style="3" customWidth="1"/>
    <col min="13318" max="13318" width="14.42578125" style="3" customWidth="1"/>
    <col min="13319" max="13319" width="18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2.140625" style="3" customWidth="1"/>
    <col min="13571" max="13572" width="12.42578125" style="3" customWidth="1"/>
    <col min="13573" max="13573" width="17.42578125" style="3" customWidth="1"/>
    <col min="13574" max="13574" width="14.42578125" style="3" customWidth="1"/>
    <col min="13575" max="13575" width="18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2.140625" style="3" customWidth="1"/>
    <col min="13827" max="13828" width="12.42578125" style="3" customWidth="1"/>
    <col min="13829" max="13829" width="17.42578125" style="3" customWidth="1"/>
    <col min="13830" max="13830" width="14.42578125" style="3" customWidth="1"/>
    <col min="13831" max="13831" width="18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2.140625" style="3" customWidth="1"/>
    <col min="14083" max="14084" width="12.42578125" style="3" customWidth="1"/>
    <col min="14085" max="14085" width="17.42578125" style="3" customWidth="1"/>
    <col min="14086" max="14086" width="14.42578125" style="3" customWidth="1"/>
    <col min="14087" max="14087" width="18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2.140625" style="3" customWidth="1"/>
    <col min="14339" max="14340" width="12.42578125" style="3" customWidth="1"/>
    <col min="14341" max="14341" width="17.42578125" style="3" customWidth="1"/>
    <col min="14342" max="14342" width="14.42578125" style="3" customWidth="1"/>
    <col min="14343" max="14343" width="18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2.140625" style="3" customWidth="1"/>
    <col min="14595" max="14596" width="12.42578125" style="3" customWidth="1"/>
    <col min="14597" max="14597" width="17.42578125" style="3" customWidth="1"/>
    <col min="14598" max="14598" width="14.42578125" style="3" customWidth="1"/>
    <col min="14599" max="14599" width="18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2.140625" style="3" customWidth="1"/>
    <col min="14851" max="14852" width="12.42578125" style="3" customWidth="1"/>
    <col min="14853" max="14853" width="17.42578125" style="3" customWidth="1"/>
    <col min="14854" max="14854" width="14.42578125" style="3" customWidth="1"/>
    <col min="14855" max="14855" width="18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2.140625" style="3" customWidth="1"/>
    <col min="15107" max="15108" width="12.42578125" style="3" customWidth="1"/>
    <col min="15109" max="15109" width="17.42578125" style="3" customWidth="1"/>
    <col min="15110" max="15110" width="14.42578125" style="3" customWidth="1"/>
    <col min="15111" max="15111" width="18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2.140625" style="3" customWidth="1"/>
    <col min="15363" max="15364" width="12.42578125" style="3" customWidth="1"/>
    <col min="15365" max="15365" width="17.42578125" style="3" customWidth="1"/>
    <col min="15366" max="15366" width="14.42578125" style="3" customWidth="1"/>
    <col min="15367" max="15367" width="18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2.140625" style="3" customWidth="1"/>
    <col min="15619" max="15620" width="12.42578125" style="3" customWidth="1"/>
    <col min="15621" max="15621" width="17.42578125" style="3" customWidth="1"/>
    <col min="15622" max="15622" width="14.42578125" style="3" customWidth="1"/>
    <col min="15623" max="15623" width="18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2.140625" style="3" customWidth="1"/>
    <col min="15875" max="15876" width="12.42578125" style="3" customWidth="1"/>
    <col min="15877" max="15877" width="17.42578125" style="3" customWidth="1"/>
    <col min="15878" max="15878" width="14.42578125" style="3" customWidth="1"/>
    <col min="15879" max="15879" width="18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2.140625" style="3" customWidth="1"/>
    <col min="16131" max="16132" width="12.42578125" style="3" customWidth="1"/>
    <col min="16133" max="16133" width="17.42578125" style="3" customWidth="1"/>
    <col min="16134" max="16134" width="14.42578125" style="3" customWidth="1"/>
    <col min="16135" max="16135" width="18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1099316.67</v>
      </c>
      <c r="B24" s="41"/>
      <c r="C24" s="42"/>
      <c r="D24" s="43">
        <v>1064962.54</v>
      </c>
      <c r="E24" s="43">
        <v>42024.74</v>
      </c>
      <c r="F24" s="44">
        <f>D24-A24</f>
        <v>-34354.129999999888</v>
      </c>
      <c r="G24" s="45">
        <f>H58</f>
        <v>1289670.2562715944</v>
      </c>
      <c r="H24" s="46">
        <f>D24+E24-G24</f>
        <v>-182682.97627159441</v>
      </c>
      <c r="J24" s="48"/>
    </row>
    <row r="25" spans="1:15" s="47" customFormat="1" ht="44.1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9.25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 t="s">
        <v>34</v>
      </c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35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5" customFormat="1" ht="15.75">
      <c r="A33" s="54" t="s">
        <v>37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8" s="55" customFormat="1">
      <c r="A34" s="56"/>
      <c r="B34" s="57"/>
      <c r="C34" s="58"/>
      <c r="D34" s="58"/>
      <c r="E34" s="59"/>
      <c r="F34" s="59"/>
      <c r="G34" s="57"/>
      <c r="H34" s="60" t="s">
        <v>38</v>
      </c>
      <c r="I34" s="60"/>
    </row>
    <row r="35" spans="1:18" s="55" customFormat="1" ht="15.75">
      <c r="A35" s="61" t="s">
        <v>39</v>
      </c>
      <c r="B35" s="62"/>
      <c r="C35" s="63" t="s">
        <v>40</v>
      </c>
      <c r="D35" s="64"/>
      <c r="E35" s="64"/>
      <c r="F35" s="64"/>
      <c r="G35" s="65"/>
      <c r="H35" s="66" t="s">
        <v>41</v>
      </c>
    </row>
    <row r="36" spans="1:18" s="55" customFormat="1" ht="15" customHeight="1">
      <c r="A36" s="67"/>
      <c r="B36" s="68"/>
      <c r="C36" s="69" t="s">
        <v>42</v>
      </c>
      <c r="D36" s="69"/>
      <c r="E36" s="69"/>
      <c r="F36" s="69"/>
      <c r="G36" s="70"/>
      <c r="H36" s="71">
        <f>128000</f>
        <v>128000</v>
      </c>
      <c r="L36" s="9"/>
      <c r="M36" s="9"/>
      <c r="N36" s="9"/>
      <c r="O36" s="9"/>
      <c r="P36" s="9"/>
      <c r="Q36" s="9"/>
      <c r="R36" s="9"/>
    </row>
    <row r="37" spans="1:18" s="55" customFormat="1" ht="15" customHeight="1">
      <c r="A37" s="67"/>
      <c r="B37" s="68"/>
      <c r="C37" s="69" t="s">
        <v>43</v>
      </c>
      <c r="D37" s="69"/>
      <c r="E37" s="69"/>
      <c r="F37" s="69"/>
      <c r="G37" s="70"/>
      <c r="H37" s="71">
        <f>11577+176</f>
        <v>11753</v>
      </c>
      <c r="L37" s="9"/>
      <c r="M37" s="9"/>
      <c r="N37" s="9"/>
      <c r="O37" s="9"/>
      <c r="P37" s="9"/>
      <c r="Q37" s="9"/>
      <c r="R37" s="9"/>
    </row>
    <row r="38" spans="1:18" s="55" customFormat="1" ht="15" customHeight="1">
      <c r="A38" s="67"/>
      <c r="B38" s="68"/>
      <c r="C38" s="72" t="s">
        <v>44</v>
      </c>
      <c r="D38" s="73"/>
      <c r="E38" s="73"/>
      <c r="F38" s="73"/>
      <c r="G38" s="74"/>
      <c r="H38" s="71">
        <f>52120+52120</f>
        <v>104240</v>
      </c>
      <c r="L38" s="9"/>
      <c r="M38" s="9"/>
      <c r="N38" s="9"/>
      <c r="O38" s="9"/>
      <c r="P38" s="9"/>
      <c r="Q38" s="9"/>
      <c r="R38" s="9"/>
    </row>
    <row r="39" spans="1:18" s="55" customFormat="1" ht="15" customHeight="1">
      <c r="A39" s="67"/>
      <c r="B39" s="68"/>
      <c r="C39" s="69"/>
      <c r="D39" s="75"/>
      <c r="E39" s="75"/>
      <c r="F39" s="75"/>
      <c r="G39" s="76"/>
      <c r="H39" s="77">
        <f>SUM(H36:H38)</f>
        <v>243993</v>
      </c>
      <c r="L39" s="9"/>
      <c r="M39" s="9"/>
      <c r="N39" s="9"/>
      <c r="O39" s="9"/>
      <c r="P39" s="9"/>
      <c r="Q39" s="9"/>
      <c r="R39" s="9"/>
    </row>
    <row r="40" spans="1:18" s="55" customFormat="1" ht="15" customHeight="1">
      <c r="A40" s="67"/>
      <c r="B40" s="68"/>
      <c r="C40" s="62" t="s">
        <v>45</v>
      </c>
      <c r="D40" s="62"/>
      <c r="E40" s="62"/>
      <c r="F40" s="62"/>
      <c r="G40" s="78"/>
      <c r="H40" s="77"/>
      <c r="L40" s="9"/>
      <c r="M40" s="9"/>
      <c r="N40" s="9"/>
      <c r="O40" s="9"/>
      <c r="P40" s="9"/>
      <c r="Q40" s="9"/>
      <c r="R40" s="9"/>
    </row>
    <row r="41" spans="1:18" s="55" customFormat="1" ht="15" customHeight="1">
      <c r="A41" s="79"/>
      <c r="B41" s="80"/>
      <c r="C41" s="81" t="s">
        <v>46</v>
      </c>
      <c r="D41" s="75"/>
      <c r="E41" s="75"/>
      <c r="F41" s="75"/>
      <c r="G41" s="76"/>
      <c r="H41" s="71">
        <f>235</f>
        <v>235</v>
      </c>
      <c r="L41" s="9"/>
      <c r="M41" s="9"/>
      <c r="N41" s="9"/>
      <c r="O41" s="9"/>
      <c r="P41" s="9"/>
      <c r="Q41" s="9"/>
      <c r="R41" s="9"/>
    </row>
    <row r="42" spans="1:18">
      <c r="A42" s="82"/>
      <c r="B42" s="82"/>
      <c r="C42" s="82"/>
      <c r="D42" s="82"/>
      <c r="E42" s="83"/>
      <c r="F42" s="83"/>
      <c r="G42" s="83"/>
      <c r="H42" s="83"/>
      <c r="I42" s="83"/>
      <c r="J42" s="83"/>
    </row>
    <row r="43" spans="1:18" ht="42.75" customHeight="1">
      <c r="A43" s="18" t="s">
        <v>47</v>
      </c>
      <c r="B43" s="18"/>
      <c r="C43" s="18"/>
      <c r="D43" s="18"/>
      <c r="E43" s="18"/>
      <c r="F43" s="18"/>
      <c r="G43" s="18"/>
      <c r="H43" s="18"/>
      <c r="I43" s="8"/>
      <c r="J43" s="8"/>
    </row>
    <row r="44" spans="1:18">
      <c r="A44" s="82"/>
      <c r="B44" s="82"/>
      <c r="C44" s="82"/>
      <c r="D44" s="82"/>
      <c r="E44" s="83"/>
      <c r="F44" s="83"/>
      <c r="G44" s="83"/>
      <c r="H44" s="83"/>
      <c r="I44" s="83"/>
      <c r="J44" s="83"/>
    </row>
    <row r="45" spans="1:18" ht="33" customHeight="1">
      <c r="A45" s="84" t="s">
        <v>48</v>
      </c>
      <c r="B45" s="84"/>
      <c r="C45" s="84"/>
      <c r="D45" s="84"/>
      <c r="E45" s="84"/>
      <c r="F45" s="84"/>
      <c r="G45" s="84"/>
      <c r="H45" s="84"/>
      <c r="I45" s="85"/>
      <c r="J45" s="85"/>
    </row>
    <row r="46" spans="1:18" ht="15">
      <c r="A46" s="86"/>
      <c r="B46" s="86"/>
      <c r="C46" s="86"/>
      <c r="D46" s="86"/>
      <c r="E46" s="86"/>
      <c r="F46" s="86"/>
      <c r="G46" s="86"/>
      <c r="H46" s="87" t="s">
        <v>49</v>
      </c>
      <c r="J46" s="86"/>
    </row>
    <row r="47" spans="1:18" ht="15.75">
      <c r="A47" s="63" t="s">
        <v>39</v>
      </c>
      <c r="B47" s="65"/>
      <c r="C47" s="63" t="s">
        <v>50</v>
      </c>
      <c r="D47" s="64"/>
      <c r="E47" s="64"/>
      <c r="F47" s="64"/>
      <c r="G47" s="65"/>
      <c r="H47" s="66" t="s">
        <v>41</v>
      </c>
      <c r="I47" s="86"/>
      <c r="J47" s="86"/>
    </row>
    <row r="48" spans="1:18" ht="15" customHeight="1">
      <c r="A48" s="88" t="s">
        <v>51</v>
      </c>
      <c r="B48" s="89"/>
      <c r="C48" s="72" t="s">
        <v>52</v>
      </c>
      <c r="D48" s="73"/>
      <c r="E48" s="73"/>
      <c r="F48" s="73"/>
      <c r="G48" s="74"/>
      <c r="H48" s="90">
        <f>800+3580+586</f>
        <v>4966</v>
      </c>
      <c r="I48" s="86"/>
      <c r="J48" s="86"/>
    </row>
    <row r="49" spans="1:15" ht="15" customHeight="1">
      <c r="A49" s="67"/>
      <c r="B49" s="68"/>
      <c r="C49" s="81" t="s">
        <v>53</v>
      </c>
      <c r="D49" s="75"/>
      <c r="E49" s="75"/>
      <c r="F49" s="75"/>
      <c r="G49" s="76"/>
      <c r="H49" s="90">
        <v>2518</v>
      </c>
      <c r="I49" s="86"/>
      <c r="J49" s="86"/>
    </row>
    <row r="50" spans="1:15" ht="28.5" customHeight="1">
      <c r="A50" s="67"/>
      <c r="B50" s="68"/>
      <c r="C50" s="72" t="s">
        <v>54</v>
      </c>
      <c r="D50" s="73"/>
      <c r="E50" s="73"/>
      <c r="F50" s="73"/>
      <c r="G50" s="74"/>
      <c r="H50" s="90">
        <f>2326+565+1743+715+1192+1115+3214</f>
        <v>10870</v>
      </c>
      <c r="I50" s="86"/>
      <c r="J50" s="86"/>
    </row>
    <row r="51" spans="1:15" ht="14.25">
      <c r="A51" s="79"/>
      <c r="B51" s="80"/>
      <c r="C51" s="91" t="s">
        <v>55</v>
      </c>
      <c r="D51" s="92"/>
      <c r="E51" s="92"/>
      <c r="F51" s="92"/>
      <c r="G51" s="93"/>
      <c r="H51" s="94">
        <v>6359.23</v>
      </c>
      <c r="I51" s="83"/>
      <c r="J51" s="83"/>
      <c r="K51" s="95"/>
      <c r="L51" s="95"/>
      <c r="M51" s="95"/>
      <c r="N51" s="95"/>
      <c r="O51" s="95"/>
    </row>
    <row r="52" spans="1:15">
      <c r="A52" s="82"/>
      <c r="B52" s="82"/>
      <c r="C52" s="82"/>
      <c r="D52" s="82"/>
      <c r="E52" s="83"/>
      <c r="F52" s="83"/>
      <c r="G52" s="83"/>
      <c r="H52" s="83"/>
      <c r="I52" s="83"/>
      <c r="J52" s="83"/>
    </row>
    <row r="53" spans="1:15">
      <c r="A53" s="9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5" ht="18" customHeight="1">
      <c r="A54" s="96" t="s">
        <v>57</v>
      </c>
      <c r="B54" s="96"/>
      <c r="C54" s="96"/>
      <c r="D54" s="96"/>
      <c r="E54" s="96"/>
      <c r="F54" s="96"/>
      <c r="G54" s="96"/>
      <c r="H54" s="96"/>
      <c r="I54" s="97"/>
      <c r="J54" s="97"/>
    </row>
    <row r="55" spans="1:15" ht="12.2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</row>
    <row r="56" spans="1:15" ht="15.75">
      <c r="A56" s="20" t="s">
        <v>58</v>
      </c>
      <c r="B56" s="20"/>
      <c r="C56" s="20"/>
      <c r="D56" s="20"/>
      <c r="E56" s="20"/>
      <c r="F56" s="20"/>
      <c r="G56" s="20"/>
      <c r="H56" s="20"/>
      <c r="I56" s="21"/>
      <c r="J56" s="21"/>
    </row>
    <row r="57" spans="1:15" ht="15.75">
      <c r="A57" s="98"/>
      <c r="B57" s="98"/>
      <c r="C57" s="98"/>
      <c r="D57" s="98"/>
      <c r="E57" s="98"/>
      <c r="F57" s="98"/>
      <c r="G57" s="98"/>
      <c r="H57" s="87" t="s">
        <v>59</v>
      </c>
      <c r="J57" s="98"/>
    </row>
    <row r="58" spans="1:15" ht="15.75">
      <c r="A58" s="99" t="s">
        <v>60</v>
      </c>
      <c r="B58" s="99"/>
      <c r="C58" s="99"/>
      <c r="D58" s="99"/>
      <c r="E58" s="99"/>
      <c r="F58" s="99"/>
      <c r="G58" s="100"/>
      <c r="H58" s="101">
        <f>SUM(H68:H81)+H60+H67</f>
        <v>1289670.2562715944</v>
      </c>
      <c r="I58" s="102"/>
      <c r="J58" s="102"/>
    </row>
    <row r="59" spans="1:15" ht="15">
      <c r="A59" s="103" t="s">
        <v>61</v>
      </c>
      <c r="B59" s="104" t="s">
        <v>62</v>
      </c>
      <c r="C59" s="105"/>
      <c r="D59" s="105"/>
      <c r="E59" s="105"/>
      <c r="F59" s="105"/>
      <c r="G59" s="106"/>
      <c r="H59" s="107" t="s">
        <v>63</v>
      </c>
      <c r="I59" s="108"/>
    </row>
    <row r="60" spans="1:15" ht="15.75">
      <c r="A60" s="109" t="s">
        <v>64</v>
      </c>
      <c r="B60" s="81" t="s">
        <v>65</v>
      </c>
      <c r="C60" s="69"/>
      <c r="D60" s="69"/>
      <c r="E60" s="69"/>
      <c r="F60" s="69"/>
      <c r="G60" s="69"/>
      <c r="H60" s="110">
        <f>SUM(H61:H66)</f>
        <v>192088.83124268585</v>
      </c>
      <c r="I60" s="22"/>
      <c r="K60" s="111">
        <f>[1]Основное!$C$29*[1]Основное!K35</f>
        <v>0</v>
      </c>
    </row>
    <row r="61" spans="1:15" ht="15">
      <c r="A61" s="109"/>
      <c r="B61" s="81" t="s">
        <v>66</v>
      </c>
      <c r="C61" s="69"/>
      <c r="D61" s="69"/>
      <c r="E61" s="69"/>
      <c r="F61" s="69"/>
      <c r="G61" s="69"/>
      <c r="H61" s="94">
        <v>8138</v>
      </c>
      <c r="I61" s="22"/>
    </row>
    <row r="62" spans="1:15" ht="15">
      <c r="A62" s="109"/>
      <c r="B62" s="81" t="s">
        <v>67</v>
      </c>
      <c r="C62" s="69"/>
      <c r="D62" s="69"/>
      <c r="E62" s="69"/>
      <c r="F62" s="69"/>
      <c r="G62" s="69"/>
      <c r="H62" s="94">
        <v>0</v>
      </c>
      <c r="I62" s="22"/>
    </row>
    <row r="63" spans="1:15" ht="15">
      <c r="A63" s="109"/>
      <c r="B63" s="81" t="s">
        <v>68</v>
      </c>
      <c r="C63" s="69"/>
      <c r="D63" s="69"/>
      <c r="E63" s="69"/>
      <c r="F63" s="69"/>
      <c r="G63" s="69"/>
      <c r="H63" s="94">
        <v>128000</v>
      </c>
      <c r="I63" s="22"/>
    </row>
    <row r="64" spans="1:15" ht="15">
      <c r="A64" s="109"/>
      <c r="B64" s="72" t="s">
        <v>69</v>
      </c>
      <c r="C64" s="73"/>
      <c r="D64" s="73"/>
      <c r="E64" s="73"/>
      <c r="F64" s="73"/>
      <c r="G64" s="74"/>
      <c r="H64" s="94">
        <v>6908</v>
      </c>
      <c r="I64" s="22"/>
    </row>
    <row r="65" spans="1:23" ht="15">
      <c r="A65" s="109"/>
      <c r="B65" s="72" t="s">
        <v>70</v>
      </c>
      <c r="C65" s="73"/>
      <c r="D65" s="73"/>
      <c r="E65" s="73"/>
      <c r="F65" s="73"/>
      <c r="G65" s="74"/>
      <c r="H65" s="94">
        <v>34250</v>
      </c>
      <c r="I65" s="22"/>
    </row>
    <row r="66" spans="1:23" ht="48.75" customHeight="1">
      <c r="A66" s="109"/>
      <c r="B66" s="112" t="s">
        <v>71</v>
      </c>
      <c r="C66" s="113"/>
      <c r="D66" s="113"/>
      <c r="E66" s="113"/>
      <c r="F66" s="113"/>
      <c r="G66" s="113"/>
      <c r="H66" s="94">
        <f>[1]Основное!C29*[1]Основное!H35</f>
        <v>14792.831242685847</v>
      </c>
      <c r="I66" s="22"/>
    </row>
    <row r="67" spans="1:23" ht="29.25" customHeight="1">
      <c r="A67" s="109" t="s">
        <v>72</v>
      </c>
      <c r="B67" s="114" t="s">
        <v>73</v>
      </c>
      <c r="C67" s="115"/>
      <c r="D67" s="115"/>
      <c r="E67" s="115"/>
      <c r="F67" s="115"/>
      <c r="G67" s="116"/>
      <c r="H67" s="94">
        <f>6359.23+1415+25288+25288+[1]Основное!H37*[1]Основное!C29</f>
        <v>58350.229999999996</v>
      </c>
      <c r="I67" s="22"/>
      <c r="L67" s="9"/>
      <c r="M67" s="9"/>
      <c r="N67" s="9"/>
      <c r="O67" s="9"/>
      <c r="P67" s="9"/>
      <c r="Q67" s="9"/>
      <c r="R67" s="9"/>
    </row>
    <row r="68" spans="1:23" ht="15">
      <c r="A68" s="109" t="s">
        <v>74</v>
      </c>
      <c r="B68" s="81" t="s">
        <v>75</v>
      </c>
      <c r="C68" s="69"/>
      <c r="D68" s="69"/>
      <c r="E68" s="69"/>
      <c r="F68" s="69"/>
      <c r="G68" s="69"/>
      <c r="H68" s="94">
        <f>[1]Основное!$C$29*[1]Основное!H36</f>
        <v>2857.6877576576976</v>
      </c>
      <c r="I68" s="22"/>
      <c r="L68" s="9"/>
      <c r="M68" s="9"/>
      <c r="N68" s="9"/>
      <c r="O68" s="9"/>
      <c r="P68" s="9"/>
      <c r="Q68" s="9"/>
      <c r="R68" s="9"/>
    </row>
    <row r="69" spans="1:23" ht="15">
      <c r="A69" s="109" t="s">
        <v>76</v>
      </c>
      <c r="B69" s="81" t="s">
        <v>77</v>
      </c>
      <c r="C69" s="69"/>
      <c r="D69" s="69"/>
      <c r="E69" s="69"/>
      <c r="F69" s="69"/>
      <c r="G69" s="69"/>
      <c r="H69" s="94">
        <f>[1]Основное!$C$29*[1]Основное!H38</f>
        <v>50849.123149297389</v>
      </c>
      <c r="I69" s="22"/>
      <c r="K69" s="9"/>
      <c r="L69" s="9"/>
      <c r="M69" s="9"/>
      <c r="N69" s="9"/>
      <c r="O69" s="9"/>
      <c r="P69" s="9"/>
      <c r="Q69" s="9"/>
      <c r="R69" s="9"/>
    </row>
    <row r="70" spans="1:23" ht="15">
      <c r="A70" s="109" t="s">
        <v>78</v>
      </c>
      <c r="B70" s="81" t="s">
        <v>79</v>
      </c>
      <c r="C70" s="69"/>
      <c r="D70" s="69"/>
      <c r="E70" s="69"/>
      <c r="F70" s="69"/>
      <c r="G70" s="69"/>
      <c r="H70" s="94">
        <f>[1]Основное!$C$29*[1]Основное!H39</f>
        <v>4877.9113424797197</v>
      </c>
      <c r="I70" s="22"/>
      <c r="K70" s="9"/>
      <c r="L70" s="9"/>
      <c r="M70" s="9"/>
      <c r="N70" s="9"/>
      <c r="O70" s="9"/>
      <c r="P70" s="9"/>
      <c r="Q70" s="9"/>
      <c r="R70" s="9"/>
    </row>
    <row r="71" spans="1:23" ht="15">
      <c r="A71" s="109" t="s">
        <v>80</v>
      </c>
      <c r="B71" s="81" t="s">
        <v>81</v>
      </c>
      <c r="C71" s="69"/>
      <c r="D71" s="69"/>
      <c r="E71" s="69"/>
      <c r="F71" s="69"/>
      <c r="G71" s="69"/>
      <c r="H71" s="94">
        <f>[1]Основное!$C$29*[1]Основное!H40</f>
        <v>37946.325601755394</v>
      </c>
      <c r="I71" s="22"/>
      <c r="K71" s="9"/>
      <c r="L71" s="9"/>
      <c r="M71" s="9"/>
      <c r="N71" s="9"/>
      <c r="O71" s="9"/>
      <c r="P71" s="9"/>
      <c r="Q71" s="9"/>
    </row>
    <row r="72" spans="1:23" ht="15">
      <c r="A72" s="109" t="s">
        <v>82</v>
      </c>
      <c r="B72" s="81" t="s">
        <v>83</v>
      </c>
      <c r="C72" s="69"/>
      <c r="D72" s="69"/>
      <c r="E72" s="69"/>
      <c r="F72" s="69"/>
      <c r="G72" s="69"/>
      <c r="H72" s="94">
        <f>[1]Основное!$C$29*[1]Основное!H41</f>
        <v>177166.79525394519</v>
      </c>
      <c r="I72" s="22"/>
      <c r="K72" s="9"/>
      <c r="L72" s="9"/>
      <c r="M72" s="9"/>
      <c r="N72" s="9"/>
      <c r="O72" s="9"/>
      <c r="P72" s="9"/>
      <c r="Q72" s="9"/>
    </row>
    <row r="73" spans="1:23" ht="15">
      <c r="A73" s="109" t="s">
        <v>84</v>
      </c>
      <c r="B73" s="81" t="s">
        <v>85</v>
      </c>
      <c r="C73" s="69"/>
      <c r="D73" s="69"/>
      <c r="E73" s="69"/>
      <c r="F73" s="69"/>
      <c r="G73" s="69"/>
      <c r="H73" s="94">
        <f>[1]Основное!$C$29*[1]Основное!H42+4100*3</f>
        <v>16896.661404816259</v>
      </c>
      <c r="I73" s="22"/>
      <c r="K73" s="9"/>
      <c r="L73" s="9"/>
      <c r="M73" s="9"/>
      <c r="N73" s="9"/>
      <c r="O73" s="9"/>
      <c r="P73" s="9"/>
      <c r="Q73" s="9"/>
    </row>
    <row r="74" spans="1:23" ht="15">
      <c r="A74" s="109" t="s">
        <v>86</v>
      </c>
      <c r="B74" s="81" t="s">
        <v>87</v>
      </c>
      <c r="C74" s="69"/>
      <c r="D74" s="69"/>
      <c r="E74" s="69"/>
      <c r="F74" s="69"/>
      <c r="G74" s="69"/>
      <c r="H74" s="94">
        <f>1998.6*12+4100+2323+7956+510</f>
        <v>38872.199999999997</v>
      </c>
      <c r="I74" s="22"/>
      <c r="K74" s="9"/>
      <c r="L74" s="9"/>
      <c r="M74" s="9"/>
      <c r="N74" s="9"/>
      <c r="O74" s="9"/>
      <c r="P74" s="9"/>
      <c r="Q74" s="9"/>
    </row>
    <row r="75" spans="1:23" ht="15">
      <c r="A75" s="109" t="s">
        <v>88</v>
      </c>
      <c r="B75" s="81" t="s">
        <v>89</v>
      </c>
      <c r="C75" s="69"/>
      <c r="D75" s="69"/>
      <c r="E75" s="69"/>
      <c r="F75" s="69"/>
      <c r="G75" s="69"/>
      <c r="H75" s="94">
        <f>[1]Основное!$C$29*[1]Основное!H43</f>
        <v>26144.647973092779</v>
      </c>
      <c r="I75" s="22"/>
      <c r="K75" s="9"/>
      <c r="L75" s="9"/>
      <c r="M75" s="9"/>
      <c r="N75" s="9"/>
      <c r="O75" s="9"/>
      <c r="P75" s="9"/>
      <c r="Q75" s="9"/>
    </row>
    <row r="76" spans="1:23" ht="15">
      <c r="A76" s="109" t="s">
        <v>90</v>
      </c>
      <c r="B76" s="81" t="s">
        <v>91</v>
      </c>
      <c r="C76" s="69"/>
      <c r="D76" s="69"/>
      <c r="E76" s="69"/>
      <c r="F76" s="69"/>
      <c r="G76" s="69"/>
      <c r="H76" s="94">
        <f>[1]Основное!$C$29*[1]Основное!H44</f>
        <v>18443.256095516201</v>
      </c>
      <c r="I76" s="22"/>
      <c r="K76" s="9"/>
      <c r="L76" s="9"/>
      <c r="M76" s="9"/>
      <c r="N76" s="9"/>
      <c r="O76" s="9"/>
      <c r="P76" s="9"/>
      <c r="Q76" s="9"/>
    </row>
    <row r="77" spans="1:23" ht="15">
      <c r="A77" s="109" t="s">
        <v>92</v>
      </c>
      <c r="B77" s="81" t="s">
        <v>93</v>
      </c>
      <c r="C77" s="69"/>
      <c r="D77" s="69"/>
      <c r="E77" s="69"/>
      <c r="F77" s="69"/>
      <c r="G77" s="69"/>
      <c r="H77" s="94">
        <f>[1]Основное!$C$29*[1]Основное!H45</f>
        <v>456879.33356365527</v>
      </c>
      <c r="I77" s="22"/>
      <c r="L77" s="82"/>
      <c r="M77" s="82"/>
      <c r="N77" s="82"/>
      <c r="O77" s="82"/>
      <c r="P77" s="82"/>
    </row>
    <row r="78" spans="1:23" ht="15">
      <c r="A78" s="109" t="s">
        <v>94</v>
      </c>
      <c r="B78" s="81" t="s">
        <v>95</v>
      </c>
      <c r="C78" s="69"/>
      <c r="D78" s="69"/>
      <c r="E78" s="69"/>
      <c r="F78" s="69"/>
      <c r="G78" s="69"/>
      <c r="H78" s="94">
        <f>425+7586+7586+[1]Основное!$C$29*[1]Основное!H46</f>
        <v>155319.49449000397</v>
      </c>
      <c r="I78" s="22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</row>
    <row r="79" spans="1:23" ht="15">
      <c r="A79" s="109" t="s">
        <v>96</v>
      </c>
      <c r="B79" s="81" t="s">
        <v>97</v>
      </c>
      <c r="C79" s="69"/>
      <c r="D79" s="69"/>
      <c r="E79" s="69"/>
      <c r="F79" s="69"/>
      <c r="G79" s="69"/>
      <c r="H79" s="94">
        <f>[1]Основное!$C$29*[1]Основное!H47</f>
        <v>11973.08797763642</v>
      </c>
      <c r="I79" s="22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</row>
    <row r="80" spans="1:23" ht="15">
      <c r="A80" s="109" t="s">
        <v>98</v>
      </c>
      <c r="B80" s="81" t="s">
        <v>99</v>
      </c>
      <c r="C80" s="69"/>
      <c r="D80" s="69"/>
      <c r="E80" s="69"/>
      <c r="F80" s="69"/>
      <c r="G80" s="69"/>
      <c r="H80" s="94">
        <f>[1]Основное!$C$29*[1]Основное!H48</f>
        <v>8025.170319052263</v>
      </c>
      <c r="I80" s="22"/>
    </row>
    <row r="81" spans="1:16" ht="14.25">
      <c r="A81" s="118" t="s">
        <v>100</v>
      </c>
      <c r="B81" s="119" t="s">
        <v>101</v>
      </c>
      <c r="C81" s="120"/>
      <c r="D81" s="120"/>
      <c r="E81" s="120"/>
      <c r="F81" s="120"/>
      <c r="G81" s="120"/>
      <c r="H81" s="121">
        <f>A24*0.03</f>
        <v>32979.500099999997</v>
      </c>
      <c r="I81" s="122"/>
      <c r="J81" s="122"/>
    </row>
    <row r="82" spans="1:16" s="55" customFormat="1" ht="26.45" customHeight="1">
      <c r="A82" s="123" t="s">
        <v>102</v>
      </c>
      <c r="B82" s="123"/>
      <c r="C82" s="123"/>
      <c r="D82" s="123"/>
      <c r="E82" s="123"/>
      <c r="F82" s="123"/>
      <c r="G82" s="123"/>
      <c r="H82" s="123"/>
      <c r="I82" s="124"/>
      <c r="J82" s="124"/>
    </row>
    <row r="83" spans="1:16" s="55" customFormat="1">
      <c r="A83" s="125"/>
      <c r="B83" s="126"/>
      <c r="C83" s="126"/>
      <c r="D83" s="126"/>
      <c r="E83" s="126"/>
      <c r="F83" s="126"/>
      <c r="G83" s="126"/>
      <c r="H83" s="126"/>
      <c r="I83" s="127"/>
      <c r="J83" s="127"/>
    </row>
    <row r="84" spans="1:16" s="55" customFormat="1" ht="15.75">
      <c r="A84" s="128" t="s">
        <v>103</v>
      </c>
      <c r="B84" s="128"/>
      <c r="C84" s="128"/>
      <c r="D84" s="128"/>
      <c r="E84" s="128"/>
      <c r="F84" s="128"/>
      <c r="G84" s="128"/>
      <c r="I84" s="125"/>
      <c r="J84" s="125"/>
    </row>
    <row r="85" spans="1:16" s="55" customFormat="1" ht="15">
      <c r="A85" s="108"/>
      <c r="B85" s="108"/>
      <c r="C85" s="108"/>
      <c r="D85" s="108"/>
      <c r="F85" s="129"/>
      <c r="G85" s="130" t="s">
        <v>104</v>
      </c>
      <c r="H85" s="127"/>
      <c r="I85" s="127"/>
      <c r="J85" s="127"/>
    </row>
    <row r="86" spans="1:16" s="55" customFormat="1" ht="28.5">
      <c r="A86" s="131" t="s">
        <v>105</v>
      </c>
      <c r="B86" s="132" t="s">
        <v>106</v>
      </c>
      <c r="C86" s="132" t="s">
        <v>107</v>
      </c>
      <c r="D86" s="133" t="s">
        <v>108</v>
      </c>
      <c r="E86" s="134" t="s">
        <v>109</v>
      </c>
      <c r="F86" s="134" t="s">
        <v>110</v>
      </c>
      <c r="G86" s="135" t="s">
        <v>111</v>
      </c>
      <c r="H86" s="136"/>
      <c r="I86" s="137"/>
      <c r="J86" s="129"/>
      <c r="K86" s="127"/>
      <c r="L86" s="127"/>
      <c r="M86" s="127"/>
    </row>
    <row r="87" spans="1:16" s="55" customFormat="1" ht="15">
      <c r="A87" s="138">
        <v>124.74</v>
      </c>
      <c r="B87" s="138">
        <v>6480</v>
      </c>
      <c r="C87" s="138">
        <v>6480</v>
      </c>
      <c r="D87" s="139">
        <f>6000+6500</f>
        <v>12500</v>
      </c>
      <c r="E87" s="139">
        <v>6000</v>
      </c>
      <c r="F87" s="139">
        <v>10440</v>
      </c>
      <c r="G87" s="139">
        <f>SUM(A87:F87)</f>
        <v>42024.74</v>
      </c>
      <c r="H87" s="140"/>
      <c r="I87" s="141"/>
      <c r="J87" s="127"/>
      <c r="K87" s="127"/>
    </row>
    <row r="88" spans="1:16" s="55" customFormat="1" ht="15">
      <c r="A88" s="142"/>
      <c r="B88" s="142"/>
      <c r="C88" s="143"/>
      <c r="D88" s="143"/>
      <c r="E88" s="143"/>
      <c r="F88" s="143"/>
      <c r="G88" s="129"/>
      <c r="H88" s="127"/>
      <c r="I88" s="127"/>
      <c r="J88" s="127"/>
    </row>
    <row r="89" spans="1:16" s="55" customFormat="1" ht="91.5" customHeight="1">
      <c r="A89" s="144" t="s">
        <v>112</v>
      </c>
      <c r="B89" s="144"/>
      <c r="C89" s="144"/>
      <c r="D89" s="144"/>
      <c r="E89" s="144"/>
      <c r="F89" s="144"/>
      <c r="G89" s="144"/>
      <c r="H89" s="144"/>
      <c r="I89" s="145"/>
      <c r="J89" s="145"/>
      <c r="K89" s="145"/>
      <c r="L89" s="145"/>
      <c r="M89" s="145"/>
    </row>
    <row r="90" spans="1:16" ht="58.7" customHeight="1">
      <c r="A90" s="146" t="s">
        <v>113</v>
      </c>
      <c r="B90" s="146"/>
      <c r="C90" s="146"/>
      <c r="D90" s="146"/>
      <c r="E90" s="146"/>
      <c r="F90" s="146"/>
      <c r="G90" s="146"/>
      <c r="H90" s="146"/>
      <c r="I90" s="147"/>
      <c r="J90" s="147"/>
      <c r="K90" s="147"/>
      <c r="L90" s="147"/>
      <c r="M90" s="147"/>
      <c r="N90" s="147"/>
      <c r="O90" s="147"/>
      <c r="P90" s="147"/>
    </row>
    <row r="91" spans="1:16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</row>
    <row r="92" spans="1:16" ht="15">
      <c r="A92" s="149" t="s">
        <v>114</v>
      </c>
      <c r="B92" s="149"/>
      <c r="C92" s="149"/>
      <c r="D92" s="149"/>
      <c r="E92" s="149"/>
      <c r="F92" s="149"/>
      <c r="G92" s="149"/>
      <c r="H92" s="149"/>
      <c r="I92" s="150"/>
      <c r="J92" s="150"/>
      <c r="K92" s="151"/>
      <c r="L92" s="151"/>
      <c r="M92" s="151"/>
      <c r="N92" s="151"/>
      <c r="O92" s="151"/>
      <c r="P92" s="151"/>
    </row>
    <row r="93" spans="1:16" ht="15">
      <c r="A93" s="149" t="s">
        <v>115</v>
      </c>
      <c r="B93" s="149"/>
      <c r="C93" s="149"/>
      <c r="D93" s="149"/>
      <c r="E93" s="149"/>
      <c r="F93" s="149"/>
      <c r="G93" s="149"/>
      <c r="H93" s="149"/>
      <c r="I93" s="150"/>
      <c r="J93" s="150"/>
      <c r="K93" s="151"/>
      <c r="L93" s="151"/>
      <c r="M93" s="151"/>
      <c r="N93" s="151"/>
      <c r="O93" s="151"/>
      <c r="P93" s="151"/>
    </row>
    <row r="94" spans="1:16" ht="14.25">
      <c r="A94" s="152" t="s">
        <v>116</v>
      </c>
      <c r="B94" s="152"/>
      <c r="C94" s="152"/>
      <c r="D94" s="152"/>
      <c r="E94" s="152"/>
      <c r="F94" s="152"/>
      <c r="G94" s="152"/>
      <c r="H94" s="152"/>
      <c r="I94" s="153"/>
      <c r="J94" s="153"/>
      <c r="K94" s="153"/>
      <c r="L94" s="153"/>
      <c r="M94" s="153"/>
      <c r="N94" s="153"/>
      <c r="O94" s="153"/>
      <c r="P94" s="153"/>
    </row>
    <row r="95" spans="1:16" ht="15">
      <c r="A95" s="154" t="s">
        <v>117</v>
      </c>
      <c r="B95" s="154"/>
      <c r="C95" s="154"/>
      <c r="D95" s="154"/>
      <c r="E95" s="154"/>
      <c r="F95" s="154"/>
      <c r="G95" s="154"/>
      <c r="H95" s="154"/>
      <c r="I95" s="155"/>
      <c r="J95" s="155"/>
      <c r="K95" s="156"/>
      <c r="L95" s="156"/>
      <c r="M95" s="156"/>
      <c r="N95" s="156"/>
      <c r="O95" s="156"/>
      <c r="P95" s="156"/>
    </row>
    <row r="96" spans="1:16" ht="15">
      <c r="A96" s="157" t="s">
        <v>118</v>
      </c>
      <c r="B96" s="157"/>
      <c r="C96" s="157"/>
      <c r="D96" s="157"/>
      <c r="E96" s="157"/>
      <c r="F96" s="157"/>
      <c r="G96" s="157"/>
      <c r="H96" s="157"/>
      <c r="I96" s="158"/>
      <c r="J96" s="158"/>
    </row>
  </sheetData>
  <mergeCells count="54">
    <mergeCell ref="A95:H95"/>
    <mergeCell ref="A96:H96"/>
    <mergeCell ref="A84:G84"/>
    <mergeCell ref="A89:H89"/>
    <mergeCell ref="A90:H90"/>
    <mergeCell ref="A92:H92"/>
    <mergeCell ref="A93:H93"/>
    <mergeCell ref="A94:H94"/>
    <mergeCell ref="B65:G65"/>
    <mergeCell ref="B66:G66"/>
    <mergeCell ref="B67:G67"/>
    <mergeCell ref="K78:V78"/>
    <mergeCell ref="L79:W79"/>
    <mergeCell ref="A82:H82"/>
    <mergeCell ref="K51:O51"/>
    <mergeCell ref="A54:H54"/>
    <mergeCell ref="A56:H56"/>
    <mergeCell ref="A58:G58"/>
    <mergeCell ref="B59:G59"/>
    <mergeCell ref="B64:G64"/>
    <mergeCell ref="A43:H43"/>
    <mergeCell ref="A45:H45"/>
    <mergeCell ref="A47:B47"/>
    <mergeCell ref="C47:G47"/>
    <mergeCell ref="A48:B51"/>
    <mergeCell ref="C48:G48"/>
    <mergeCell ref="C50:G50"/>
    <mergeCell ref="C51:G51"/>
    <mergeCell ref="A33:J33"/>
    <mergeCell ref="C34:D34"/>
    <mergeCell ref="E34:F34"/>
    <mergeCell ref="A35:B35"/>
    <mergeCell ref="C35:G35"/>
    <mergeCell ref="A36:B41"/>
    <mergeCell ref="C38:G38"/>
    <mergeCell ref="C40:G40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9" r:id="rId1" display="blgorod@rambler.ru,"/>
    <hyperlink ref="A94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3"/>
  <headerFooter alignWithMargins="0"/>
  <rowBreaks count="1" manualBreakCount="1">
    <brk id="55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27</vt:lpstr>
      <vt:lpstr>Лист1</vt:lpstr>
      <vt:lpstr>Лист2</vt:lpstr>
      <vt:lpstr>Лист3</vt:lpstr>
      <vt:lpstr>'Садовая 27'!Область_печати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2022-03-23T06:43:52Z</dcterms:modified>
</cp:coreProperties>
</file>