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6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6'!$A$1:$H$97</definedName>
  </definedNames>
  <calcPr calcId="124519"/>
</workbook>
</file>

<file path=xl/calcChain.xml><?xml version="1.0" encoding="utf-8"?>
<calcChain xmlns="http://schemas.openxmlformats.org/spreadsheetml/2006/main">
  <c r="G88" i="4"/>
  <c r="D88"/>
  <c r="H82"/>
  <c r="H81"/>
  <c r="H80"/>
  <c r="H79"/>
  <c r="H78"/>
  <c r="H77"/>
  <c r="H76"/>
  <c r="H75"/>
  <c r="H74"/>
  <c r="H73"/>
  <c r="H72"/>
  <c r="H71"/>
  <c r="H70"/>
  <c r="H69"/>
  <c r="H68"/>
  <c r="H67"/>
  <c r="K62"/>
  <c r="H62"/>
  <c r="H60"/>
  <c r="H52"/>
  <c r="H51"/>
  <c r="H50"/>
  <c r="H43"/>
  <c r="H40"/>
  <c r="H39"/>
  <c r="H38"/>
  <c r="H37"/>
  <c r="H41" s="1"/>
  <c r="H36"/>
  <c r="G24"/>
  <c r="H24" s="1"/>
  <c r="F24"/>
</calcChain>
</file>

<file path=xl/sharedStrings.xml><?xml version="1.0" encoding="utf-8"?>
<sst xmlns="http://schemas.openxmlformats.org/spreadsheetml/2006/main" count="123" uniqueCount="119">
  <si>
    <t>Отчет ООО "Аргумент"</t>
  </si>
  <si>
    <t xml:space="preserve"> об исполнении договора управления жилым домом №6 по ул.Садовая</t>
  </si>
  <si>
    <t xml:space="preserve">за период: 2021 г. </t>
  </si>
  <si>
    <t xml:space="preserve">Адрес дома - Садовая 6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</si>
  <si>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</si>
  <si>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</si>
  <si>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- 6993,60 кв. м</t>
  </si>
  <si>
    <t>Общая площадь квартир -5385,40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</si>
  <si>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</si>
  <si>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</si>
  <si>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</si>
  <si>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</si>
  <si>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</si>
  <si>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11,87 руб/м²</t>
  </si>
  <si>
    <t>Площадь подъезда - 830,6 кв. м</t>
  </si>
  <si>
    <t xml:space="preserve"> - текущий ремонт </t>
  </si>
  <si>
    <t>1,8 руб/м²</t>
  </si>
  <si>
    <t>Площадь подвала - 743,1 кв. м</t>
  </si>
  <si>
    <t xml:space="preserve"> - содержание лифтов </t>
  </si>
  <si>
    <t>3,14 руб/м²</t>
  </si>
  <si>
    <t>Площадь кровли - 817,8 кв. м</t>
  </si>
  <si>
    <t>Площадь газона - 297 кв. м</t>
  </si>
  <si>
    <t>В таблице №1 приведено движение денежных средств по статье содержание и текущий ремонт  по лицевому счету дома №6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</si>
  <si>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</si>
  <si>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</si>
  <si>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</si>
  <si>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</si>
  <si>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</si>
  <si>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</si>
  <si>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</si>
  <si>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</si>
  <si>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-164 660 руб. </t>
  </si>
  <si>
    <r>
      <t xml:space="preserve">Задолженность населения за жку на 31.12.2021г. Составляет 103 416,13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</si>
  <si>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</si>
  <si>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</si>
  <si>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</si>
  <si>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</si>
  <si>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</si>
  <si>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</si>
  <si>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</si>
  <si>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</si>
  <si>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</si>
  <si>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д.6</t>
  </si>
  <si>
    <t>Замена авт. Выключателей, кабеля, светильников</t>
  </si>
  <si>
    <t>Ремонт межпанельных швов кв.№32, 69</t>
  </si>
  <si>
    <t>Ремонт общестроительный (установка мус. Клапана, почтов. Ящиков, ремонт кровли)</t>
  </si>
  <si>
    <t>Ремонт под.№1</t>
  </si>
  <si>
    <t>Смена вентилей, внутр. Трубопровода</t>
  </si>
  <si>
    <t>Перечень выполненных работ по программе энергосбержения</t>
  </si>
  <si>
    <t>Замена авт. выключателей</t>
  </si>
  <si>
    <t>В ходе плановых осмотров, а также на основании обращений собственников помещений жилого дома №6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</si>
  <si>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</si>
  <si>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</si>
  <si>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патроны)</t>
  </si>
  <si>
    <t>Окраска мусорных контейнеров, скамеек и т.д.</t>
  </si>
  <si>
    <t>Ремонт общестроительный ( замена замков, заменадверных приборов, ремонт мус. контейнера и т.д.)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</si>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</sst>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6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/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5" xfId="1" applyFont="1" applyFill="1" applyBorder="1" applyAlignment="1"/>
    <xf numFmtId="0" fontId="23" fillId="2" borderId="5" xfId="1" applyFont="1" applyFill="1" applyBorder="1" applyAlignment="1"/>
    <xf numFmtId="0" fontId="23" fillId="2" borderId="15" xfId="1" applyFont="1" applyFill="1" applyBorder="1" applyAlignment="1">
      <alignment horizontal="center" vertical="center"/>
    </xf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wrapText="1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15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5">
          <cell r="C15">
            <v>5385.4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0.7109375" style="3" customWidth="1"/>
    <col min="3" max="3" width="13.42578125" style="3" customWidth="1"/>
    <col min="4" max="4" width="12.85546875" style="3" customWidth="1"/>
    <col min="5" max="5" width="18" style="3" customWidth="1"/>
    <col min="6" max="6" width="13.85546875" style="3" customWidth="1"/>
    <col min="7" max="7" width="18.42578125" style="3" customWidth="1"/>
    <col min="8" max="8" width="17.28515625" style="3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0.7109375" style="3" customWidth="1"/>
    <col min="259" max="259" width="13.42578125" style="3" customWidth="1"/>
    <col min="260" max="260" width="12.85546875" style="3" customWidth="1"/>
    <col min="261" max="261" width="18" style="3" customWidth="1"/>
    <col min="262" max="262" width="13.85546875" style="3" customWidth="1"/>
    <col min="263" max="263" width="18.42578125" style="3" customWidth="1"/>
    <col min="264" max="264" width="17.28515625" style="3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0.7109375" style="3" customWidth="1"/>
    <col min="515" max="515" width="13.42578125" style="3" customWidth="1"/>
    <col min="516" max="516" width="12.85546875" style="3" customWidth="1"/>
    <col min="517" max="517" width="18" style="3" customWidth="1"/>
    <col min="518" max="518" width="13.85546875" style="3" customWidth="1"/>
    <col min="519" max="519" width="18.42578125" style="3" customWidth="1"/>
    <col min="520" max="520" width="17.28515625" style="3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0.7109375" style="3" customWidth="1"/>
    <col min="771" max="771" width="13.42578125" style="3" customWidth="1"/>
    <col min="772" max="772" width="12.85546875" style="3" customWidth="1"/>
    <col min="773" max="773" width="18" style="3" customWidth="1"/>
    <col min="774" max="774" width="13.85546875" style="3" customWidth="1"/>
    <col min="775" max="775" width="18.42578125" style="3" customWidth="1"/>
    <col min="776" max="776" width="17.28515625" style="3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0.7109375" style="3" customWidth="1"/>
    <col min="1027" max="1027" width="13.42578125" style="3" customWidth="1"/>
    <col min="1028" max="1028" width="12.85546875" style="3" customWidth="1"/>
    <col min="1029" max="1029" width="18" style="3" customWidth="1"/>
    <col min="1030" max="1030" width="13.85546875" style="3" customWidth="1"/>
    <col min="1031" max="1031" width="18.42578125" style="3" customWidth="1"/>
    <col min="1032" max="1032" width="17.28515625" style="3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0.7109375" style="3" customWidth="1"/>
    <col min="1283" max="1283" width="13.42578125" style="3" customWidth="1"/>
    <col min="1284" max="1284" width="12.85546875" style="3" customWidth="1"/>
    <col min="1285" max="1285" width="18" style="3" customWidth="1"/>
    <col min="1286" max="1286" width="13.85546875" style="3" customWidth="1"/>
    <col min="1287" max="1287" width="18.42578125" style="3" customWidth="1"/>
    <col min="1288" max="1288" width="17.28515625" style="3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0.7109375" style="3" customWidth="1"/>
    <col min="1539" max="1539" width="13.42578125" style="3" customWidth="1"/>
    <col min="1540" max="1540" width="12.85546875" style="3" customWidth="1"/>
    <col min="1541" max="1541" width="18" style="3" customWidth="1"/>
    <col min="1542" max="1542" width="13.85546875" style="3" customWidth="1"/>
    <col min="1543" max="1543" width="18.42578125" style="3" customWidth="1"/>
    <col min="1544" max="1544" width="17.28515625" style="3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0.7109375" style="3" customWidth="1"/>
    <col min="1795" max="1795" width="13.42578125" style="3" customWidth="1"/>
    <col min="1796" max="1796" width="12.85546875" style="3" customWidth="1"/>
    <col min="1797" max="1797" width="18" style="3" customWidth="1"/>
    <col min="1798" max="1798" width="13.85546875" style="3" customWidth="1"/>
    <col min="1799" max="1799" width="18.42578125" style="3" customWidth="1"/>
    <col min="1800" max="1800" width="17.28515625" style="3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0.7109375" style="3" customWidth="1"/>
    <col min="2051" max="2051" width="13.42578125" style="3" customWidth="1"/>
    <col min="2052" max="2052" width="12.85546875" style="3" customWidth="1"/>
    <col min="2053" max="2053" width="18" style="3" customWidth="1"/>
    <col min="2054" max="2054" width="13.85546875" style="3" customWidth="1"/>
    <col min="2055" max="2055" width="18.42578125" style="3" customWidth="1"/>
    <col min="2056" max="2056" width="17.28515625" style="3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0.7109375" style="3" customWidth="1"/>
    <col min="2307" max="2307" width="13.42578125" style="3" customWidth="1"/>
    <col min="2308" max="2308" width="12.85546875" style="3" customWidth="1"/>
    <col min="2309" max="2309" width="18" style="3" customWidth="1"/>
    <col min="2310" max="2310" width="13.85546875" style="3" customWidth="1"/>
    <col min="2311" max="2311" width="18.42578125" style="3" customWidth="1"/>
    <col min="2312" max="2312" width="17.28515625" style="3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0.7109375" style="3" customWidth="1"/>
    <col min="2563" max="2563" width="13.42578125" style="3" customWidth="1"/>
    <col min="2564" max="2564" width="12.85546875" style="3" customWidth="1"/>
    <col min="2565" max="2565" width="18" style="3" customWidth="1"/>
    <col min="2566" max="2566" width="13.85546875" style="3" customWidth="1"/>
    <col min="2567" max="2567" width="18.42578125" style="3" customWidth="1"/>
    <col min="2568" max="2568" width="17.28515625" style="3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0.7109375" style="3" customWidth="1"/>
    <col min="2819" max="2819" width="13.42578125" style="3" customWidth="1"/>
    <col min="2820" max="2820" width="12.85546875" style="3" customWidth="1"/>
    <col min="2821" max="2821" width="18" style="3" customWidth="1"/>
    <col min="2822" max="2822" width="13.85546875" style="3" customWidth="1"/>
    <col min="2823" max="2823" width="18.42578125" style="3" customWidth="1"/>
    <col min="2824" max="2824" width="17.28515625" style="3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0.7109375" style="3" customWidth="1"/>
    <col min="3075" max="3075" width="13.42578125" style="3" customWidth="1"/>
    <col min="3076" max="3076" width="12.85546875" style="3" customWidth="1"/>
    <col min="3077" max="3077" width="18" style="3" customWidth="1"/>
    <col min="3078" max="3078" width="13.85546875" style="3" customWidth="1"/>
    <col min="3079" max="3079" width="18.42578125" style="3" customWidth="1"/>
    <col min="3080" max="3080" width="17.28515625" style="3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0.7109375" style="3" customWidth="1"/>
    <col min="3331" max="3331" width="13.42578125" style="3" customWidth="1"/>
    <col min="3332" max="3332" width="12.85546875" style="3" customWidth="1"/>
    <col min="3333" max="3333" width="18" style="3" customWidth="1"/>
    <col min="3334" max="3334" width="13.85546875" style="3" customWidth="1"/>
    <col min="3335" max="3335" width="18.42578125" style="3" customWidth="1"/>
    <col min="3336" max="3336" width="17.28515625" style="3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0.7109375" style="3" customWidth="1"/>
    <col min="3587" max="3587" width="13.42578125" style="3" customWidth="1"/>
    <col min="3588" max="3588" width="12.85546875" style="3" customWidth="1"/>
    <col min="3589" max="3589" width="18" style="3" customWidth="1"/>
    <col min="3590" max="3590" width="13.85546875" style="3" customWidth="1"/>
    <col min="3591" max="3591" width="18.42578125" style="3" customWidth="1"/>
    <col min="3592" max="3592" width="17.28515625" style="3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0.7109375" style="3" customWidth="1"/>
    <col min="3843" max="3843" width="13.42578125" style="3" customWidth="1"/>
    <col min="3844" max="3844" width="12.85546875" style="3" customWidth="1"/>
    <col min="3845" max="3845" width="18" style="3" customWidth="1"/>
    <col min="3846" max="3846" width="13.85546875" style="3" customWidth="1"/>
    <col min="3847" max="3847" width="18.42578125" style="3" customWidth="1"/>
    <col min="3848" max="3848" width="17.28515625" style="3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0.7109375" style="3" customWidth="1"/>
    <col min="4099" max="4099" width="13.42578125" style="3" customWidth="1"/>
    <col min="4100" max="4100" width="12.85546875" style="3" customWidth="1"/>
    <col min="4101" max="4101" width="18" style="3" customWidth="1"/>
    <col min="4102" max="4102" width="13.85546875" style="3" customWidth="1"/>
    <col min="4103" max="4103" width="18.42578125" style="3" customWidth="1"/>
    <col min="4104" max="4104" width="17.28515625" style="3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0.7109375" style="3" customWidth="1"/>
    <col min="4355" max="4355" width="13.42578125" style="3" customWidth="1"/>
    <col min="4356" max="4356" width="12.85546875" style="3" customWidth="1"/>
    <col min="4357" max="4357" width="18" style="3" customWidth="1"/>
    <col min="4358" max="4358" width="13.85546875" style="3" customWidth="1"/>
    <col min="4359" max="4359" width="18.42578125" style="3" customWidth="1"/>
    <col min="4360" max="4360" width="17.28515625" style="3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0.7109375" style="3" customWidth="1"/>
    <col min="4611" max="4611" width="13.42578125" style="3" customWidth="1"/>
    <col min="4612" max="4612" width="12.85546875" style="3" customWidth="1"/>
    <col min="4613" max="4613" width="18" style="3" customWidth="1"/>
    <col min="4614" max="4614" width="13.85546875" style="3" customWidth="1"/>
    <col min="4615" max="4615" width="18.42578125" style="3" customWidth="1"/>
    <col min="4616" max="4616" width="17.28515625" style="3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0.7109375" style="3" customWidth="1"/>
    <col min="4867" max="4867" width="13.42578125" style="3" customWidth="1"/>
    <col min="4868" max="4868" width="12.85546875" style="3" customWidth="1"/>
    <col min="4869" max="4869" width="18" style="3" customWidth="1"/>
    <col min="4870" max="4870" width="13.85546875" style="3" customWidth="1"/>
    <col min="4871" max="4871" width="18.42578125" style="3" customWidth="1"/>
    <col min="4872" max="4872" width="17.28515625" style="3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0.7109375" style="3" customWidth="1"/>
    <col min="5123" max="5123" width="13.42578125" style="3" customWidth="1"/>
    <col min="5124" max="5124" width="12.85546875" style="3" customWidth="1"/>
    <col min="5125" max="5125" width="18" style="3" customWidth="1"/>
    <col min="5126" max="5126" width="13.85546875" style="3" customWidth="1"/>
    <col min="5127" max="5127" width="18.42578125" style="3" customWidth="1"/>
    <col min="5128" max="5128" width="17.28515625" style="3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0.7109375" style="3" customWidth="1"/>
    <col min="5379" max="5379" width="13.42578125" style="3" customWidth="1"/>
    <col min="5380" max="5380" width="12.85546875" style="3" customWidth="1"/>
    <col min="5381" max="5381" width="18" style="3" customWidth="1"/>
    <col min="5382" max="5382" width="13.85546875" style="3" customWidth="1"/>
    <col min="5383" max="5383" width="18.42578125" style="3" customWidth="1"/>
    <col min="5384" max="5384" width="17.28515625" style="3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0.7109375" style="3" customWidth="1"/>
    <col min="5635" max="5635" width="13.42578125" style="3" customWidth="1"/>
    <col min="5636" max="5636" width="12.85546875" style="3" customWidth="1"/>
    <col min="5637" max="5637" width="18" style="3" customWidth="1"/>
    <col min="5638" max="5638" width="13.85546875" style="3" customWidth="1"/>
    <col min="5639" max="5639" width="18.42578125" style="3" customWidth="1"/>
    <col min="5640" max="5640" width="17.28515625" style="3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0.7109375" style="3" customWidth="1"/>
    <col min="5891" max="5891" width="13.42578125" style="3" customWidth="1"/>
    <col min="5892" max="5892" width="12.85546875" style="3" customWidth="1"/>
    <col min="5893" max="5893" width="18" style="3" customWidth="1"/>
    <col min="5894" max="5894" width="13.85546875" style="3" customWidth="1"/>
    <col min="5895" max="5895" width="18.42578125" style="3" customWidth="1"/>
    <col min="5896" max="5896" width="17.28515625" style="3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0.7109375" style="3" customWidth="1"/>
    <col min="6147" max="6147" width="13.42578125" style="3" customWidth="1"/>
    <col min="6148" max="6148" width="12.85546875" style="3" customWidth="1"/>
    <col min="6149" max="6149" width="18" style="3" customWidth="1"/>
    <col min="6150" max="6150" width="13.85546875" style="3" customWidth="1"/>
    <col min="6151" max="6151" width="18.42578125" style="3" customWidth="1"/>
    <col min="6152" max="6152" width="17.28515625" style="3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0.7109375" style="3" customWidth="1"/>
    <col min="6403" max="6403" width="13.42578125" style="3" customWidth="1"/>
    <col min="6404" max="6404" width="12.85546875" style="3" customWidth="1"/>
    <col min="6405" max="6405" width="18" style="3" customWidth="1"/>
    <col min="6406" max="6406" width="13.85546875" style="3" customWidth="1"/>
    <col min="6407" max="6407" width="18.42578125" style="3" customWidth="1"/>
    <col min="6408" max="6408" width="17.28515625" style="3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0.7109375" style="3" customWidth="1"/>
    <col min="6659" max="6659" width="13.42578125" style="3" customWidth="1"/>
    <col min="6660" max="6660" width="12.85546875" style="3" customWidth="1"/>
    <col min="6661" max="6661" width="18" style="3" customWidth="1"/>
    <col min="6662" max="6662" width="13.85546875" style="3" customWidth="1"/>
    <col min="6663" max="6663" width="18.42578125" style="3" customWidth="1"/>
    <col min="6664" max="6664" width="17.28515625" style="3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0.7109375" style="3" customWidth="1"/>
    <col min="6915" max="6915" width="13.42578125" style="3" customWidth="1"/>
    <col min="6916" max="6916" width="12.85546875" style="3" customWidth="1"/>
    <col min="6917" max="6917" width="18" style="3" customWidth="1"/>
    <col min="6918" max="6918" width="13.85546875" style="3" customWidth="1"/>
    <col min="6919" max="6919" width="18.42578125" style="3" customWidth="1"/>
    <col min="6920" max="6920" width="17.28515625" style="3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0.7109375" style="3" customWidth="1"/>
    <col min="7171" max="7171" width="13.42578125" style="3" customWidth="1"/>
    <col min="7172" max="7172" width="12.85546875" style="3" customWidth="1"/>
    <col min="7173" max="7173" width="18" style="3" customWidth="1"/>
    <col min="7174" max="7174" width="13.85546875" style="3" customWidth="1"/>
    <col min="7175" max="7175" width="18.42578125" style="3" customWidth="1"/>
    <col min="7176" max="7176" width="17.28515625" style="3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0.7109375" style="3" customWidth="1"/>
    <col min="7427" max="7427" width="13.42578125" style="3" customWidth="1"/>
    <col min="7428" max="7428" width="12.85546875" style="3" customWidth="1"/>
    <col min="7429" max="7429" width="18" style="3" customWidth="1"/>
    <col min="7430" max="7430" width="13.85546875" style="3" customWidth="1"/>
    <col min="7431" max="7431" width="18.42578125" style="3" customWidth="1"/>
    <col min="7432" max="7432" width="17.28515625" style="3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0.7109375" style="3" customWidth="1"/>
    <col min="7683" max="7683" width="13.42578125" style="3" customWidth="1"/>
    <col min="7684" max="7684" width="12.85546875" style="3" customWidth="1"/>
    <col min="7685" max="7685" width="18" style="3" customWidth="1"/>
    <col min="7686" max="7686" width="13.85546875" style="3" customWidth="1"/>
    <col min="7687" max="7687" width="18.42578125" style="3" customWidth="1"/>
    <col min="7688" max="7688" width="17.28515625" style="3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0.7109375" style="3" customWidth="1"/>
    <col min="7939" max="7939" width="13.42578125" style="3" customWidth="1"/>
    <col min="7940" max="7940" width="12.85546875" style="3" customWidth="1"/>
    <col min="7941" max="7941" width="18" style="3" customWidth="1"/>
    <col min="7942" max="7942" width="13.85546875" style="3" customWidth="1"/>
    <col min="7943" max="7943" width="18.42578125" style="3" customWidth="1"/>
    <col min="7944" max="7944" width="17.28515625" style="3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0.7109375" style="3" customWidth="1"/>
    <col min="8195" max="8195" width="13.42578125" style="3" customWidth="1"/>
    <col min="8196" max="8196" width="12.85546875" style="3" customWidth="1"/>
    <col min="8197" max="8197" width="18" style="3" customWidth="1"/>
    <col min="8198" max="8198" width="13.85546875" style="3" customWidth="1"/>
    <col min="8199" max="8199" width="18.42578125" style="3" customWidth="1"/>
    <col min="8200" max="8200" width="17.28515625" style="3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0.7109375" style="3" customWidth="1"/>
    <col min="8451" max="8451" width="13.42578125" style="3" customWidth="1"/>
    <col min="8452" max="8452" width="12.85546875" style="3" customWidth="1"/>
    <col min="8453" max="8453" width="18" style="3" customWidth="1"/>
    <col min="8454" max="8454" width="13.85546875" style="3" customWidth="1"/>
    <col min="8455" max="8455" width="18.42578125" style="3" customWidth="1"/>
    <col min="8456" max="8456" width="17.28515625" style="3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0.7109375" style="3" customWidth="1"/>
    <col min="8707" max="8707" width="13.42578125" style="3" customWidth="1"/>
    <col min="8708" max="8708" width="12.85546875" style="3" customWidth="1"/>
    <col min="8709" max="8709" width="18" style="3" customWidth="1"/>
    <col min="8710" max="8710" width="13.85546875" style="3" customWidth="1"/>
    <col min="8711" max="8711" width="18.42578125" style="3" customWidth="1"/>
    <col min="8712" max="8712" width="17.28515625" style="3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0.7109375" style="3" customWidth="1"/>
    <col min="8963" max="8963" width="13.42578125" style="3" customWidth="1"/>
    <col min="8964" max="8964" width="12.85546875" style="3" customWidth="1"/>
    <col min="8965" max="8965" width="18" style="3" customWidth="1"/>
    <col min="8966" max="8966" width="13.85546875" style="3" customWidth="1"/>
    <col min="8967" max="8967" width="18.42578125" style="3" customWidth="1"/>
    <col min="8968" max="8968" width="17.28515625" style="3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0.7109375" style="3" customWidth="1"/>
    <col min="9219" max="9219" width="13.42578125" style="3" customWidth="1"/>
    <col min="9220" max="9220" width="12.85546875" style="3" customWidth="1"/>
    <col min="9221" max="9221" width="18" style="3" customWidth="1"/>
    <col min="9222" max="9222" width="13.85546875" style="3" customWidth="1"/>
    <col min="9223" max="9223" width="18.42578125" style="3" customWidth="1"/>
    <col min="9224" max="9224" width="17.28515625" style="3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0.7109375" style="3" customWidth="1"/>
    <col min="9475" max="9475" width="13.42578125" style="3" customWidth="1"/>
    <col min="9476" max="9476" width="12.85546875" style="3" customWidth="1"/>
    <col min="9477" max="9477" width="18" style="3" customWidth="1"/>
    <col min="9478" max="9478" width="13.85546875" style="3" customWidth="1"/>
    <col min="9479" max="9479" width="18.42578125" style="3" customWidth="1"/>
    <col min="9480" max="9480" width="17.28515625" style="3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0.7109375" style="3" customWidth="1"/>
    <col min="9731" max="9731" width="13.42578125" style="3" customWidth="1"/>
    <col min="9732" max="9732" width="12.85546875" style="3" customWidth="1"/>
    <col min="9733" max="9733" width="18" style="3" customWidth="1"/>
    <col min="9734" max="9734" width="13.85546875" style="3" customWidth="1"/>
    <col min="9735" max="9735" width="18.42578125" style="3" customWidth="1"/>
    <col min="9736" max="9736" width="17.28515625" style="3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0.7109375" style="3" customWidth="1"/>
    <col min="9987" max="9987" width="13.42578125" style="3" customWidth="1"/>
    <col min="9988" max="9988" width="12.85546875" style="3" customWidth="1"/>
    <col min="9989" max="9989" width="18" style="3" customWidth="1"/>
    <col min="9990" max="9990" width="13.85546875" style="3" customWidth="1"/>
    <col min="9991" max="9991" width="18.42578125" style="3" customWidth="1"/>
    <col min="9992" max="9992" width="17.28515625" style="3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0.7109375" style="3" customWidth="1"/>
    <col min="10243" max="10243" width="13.42578125" style="3" customWidth="1"/>
    <col min="10244" max="10244" width="12.85546875" style="3" customWidth="1"/>
    <col min="10245" max="10245" width="18" style="3" customWidth="1"/>
    <col min="10246" max="10246" width="13.85546875" style="3" customWidth="1"/>
    <col min="10247" max="10247" width="18.42578125" style="3" customWidth="1"/>
    <col min="10248" max="10248" width="17.28515625" style="3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0.7109375" style="3" customWidth="1"/>
    <col min="10499" max="10499" width="13.42578125" style="3" customWidth="1"/>
    <col min="10500" max="10500" width="12.85546875" style="3" customWidth="1"/>
    <col min="10501" max="10501" width="18" style="3" customWidth="1"/>
    <col min="10502" max="10502" width="13.85546875" style="3" customWidth="1"/>
    <col min="10503" max="10503" width="18.42578125" style="3" customWidth="1"/>
    <col min="10504" max="10504" width="17.28515625" style="3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0.7109375" style="3" customWidth="1"/>
    <col min="10755" max="10755" width="13.42578125" style="3" customWidth="1"/>
    <col min="10756" max="10756" width="12.85546875" style="3" customWidth="1"/>
    <col min="10757" max="10757" width="18" style="3" customWidth="1"/>
    <col min="10758" max="10758" width="13.85546875" style="3" customWidth="1"/>
    <col min="10759" max="10759" width="18.42578125" style="3" customWidth="1"/>
    <col min="10760" max="10760" width="17.28515625" style="3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0.7109375" style="3" customWidth="1"/>
    <col min="11011" max="11011" width="13.42578125" style="3" customWidth="1"/>
    <col min="11012" max="11012" width="12.85546875" style="3" customWidth="1"/>
    <col min="11013" max="11013" width="18" style="3" customWidth="1"/>
    <col min="11014" max="11014" width="13.85546875" style="3" customWidth="1"/>
    <col min="11015" max="11015" width="18.42578125" style="3" customWidth="1"/>
    <col min="11016" max="11016" width="17.28515625" style="3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0.7109375" style="3" customWidth="1"/>
    <col min="11267" max="11267" width="13.42578125" style="3" customWidth="1"/>
    <col min="11268" max="11268" width="12.85546875" style="3" customWidth="1"/>
    <col min="11269" max="11269" width="18" style="3" customWidth="1"/>
    <col min="11270" max="11270" width="13.85546875" style="3" customWidth="1"/>
    <col min="11271" max="11271" width="18.42578125" style="3" customWidth="1"/>
    <col min="11272" max="11272" width="17.28515625" style="3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0.7109375" style="3" customWidth="1"/>
    <col min="11523" max="11523" width="13.42578125" style="3" customWidth="1"/>
    <col min="11524" max="11524" width="12.85546875" style="3" customWidth="1"/>
    <col min="11525" max="11525" width="18" style="3" customWidth="1"/>
    <col min="11526" max="11526" width="13.85546875" style="3" customWidth="1"/>
    <col min="11527" max="11527" width="18.42578125" style="3" customWidth="1"/>
    <col min="11528" max="11528" width="17.28515625" style="3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0.7109375" style="3" customWidth="1"/>
    <col min="11779" max="11779" width="13.42578125" style="3" customWidth="1"/>
    <col min="11780" max="11780" width="12.85546875" style="3" customWidth="1"/>
    <col min="11781" max="11781" width="18" style="3" customWidth="1"/>
    <col min="11782" max="11782" width="13.85546875" style="3" customWidth="1"/>
    <col min="11783" max="11783" width="18.42578125" style="3" customWidth="1"/>
    <col min="11784" max="11784" width="17.28515625" style="3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0.7109375" style="3" customWidth="1"/>
    <col min="12035" max="12035" width="13.42578125" style="3" customWidth="1"/>
    <col min="12036" max="12036" width="12.85546875" style="3" customWidth="1"/>
    <col min="12037" max="12037" width="18" style="3" customWidth="1"/>
    <col min="12038" max="12038" width="13.85546875" style="3" customWidth="1"/>
    <col min="12039" max="12039" width="18.42578125" style="3" customWidth="1"/>
    <col min="12040" max="12040" width="17.28515625" style="3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0.7109375" style="3" customWidth="1"/>
    <col min="12291" max="12291" width="13.42578125" style="3" customWidth="1"/>
    <col min="12292" max="12292" width="12.85546875" style="3" customWidth="1"/>
    <col min="12293" max="12293" width="18" style="3" customWidth="1"/>
    <col min="12294" max="12294" width="13.85546875" style="3" customWidth="1"/>
    <col min="12295" max="12295" width="18.42578125" style="3" customWidth="1"/>
    <col min="12296" max="12296" width="17.28515625" style="3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0.7109375" style="3" customWidth="1"/>
    <col min="12547" max="12547" width="13.42578125" style="3" customWidth="1"/>
    <col min="12548" max="12548" width="12.85546875" style="3" customWidth="1"/>
    <col min="12549" max="12549" width="18" style="3" customWidth="1"/>
    <col min="12550" max="12550" width="13.85546875" style="3" customWidth="1"/>
    <col min="12551" max="12551" width="18.42578125" style="3" customWidth="1"/>
    <col min="12552" max="12552" width="17.28515625" style="3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0.7109375" style="3" customWidth="1"/>
    <col min="12803" max="12803" width="13.42578125" style="3" customWidth="1"/>
    <col min="12804" max="12804" width="12.85546875" style="3" customWidth="1"/>
    <col min="12805" max="12805" width="18" style="3" customWidth="1"/>
    <col min="12806" max="12806" width="13.85546875" style="3" customWidth="1"/>
    <col min="12807" max="12807" width="18.42578125" style="3" customWidth="1"/>
    <col min="12808" max="12808" width="17.28515625" style="3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0.7109375" style="3" customWidth="1"/>
    <col min="13059" max="13059" width="13.42578125" style="3" customWidth="1"/>
    <col min="13060" max="13060" width="12.85546875" style="3" customWidth="1"/>
    <col min="13061" max="13061" width="18" style="3" customWidth="1"/>
    <col min="13062" max="13062" width="13.85546875" style="3" customWidth="1"/>
    <col min="13063" max="13063" width="18.42578125" style="3" customWidth="1"/>
    <col min="13064" max="13064" width="17.28515625" style="3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0.7109375" style="3" customWidth="1"/>
    <col min="13315" max="13315" width="13.42578125" style="3" customWidth="1"/>
    <col min="13316" max="13316" width="12.85546875" style="3" customWidth="1"/>
    <col min="13317" max="13317" width="18" style="3" customWidth="1"/>
    <col min="13318" max="13318" width="13.85546875" style="3" customWidth="1"/>
    <col min="13319" max="13319" width="18.42578125" style="3" customWidth="1"/>
    <col min="13320" max="13320" width="17.28515625" style="3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0.7109375" style="3" customWidth="1"/>
    <col min="13571" max="13571" width="13.42578125" style="3" customWidth="1"/>
    <col min="13572" max="13572" width="12.85546875" style="3" customWidth="1"/>
    <col min="13573" max="13573" width="18" style="3" customWidth="1"/>
    <col min="13574" max="13574" width="13.85546875" style="3" customWidth="1"/>
    <col min="13575" max="13575" width="18.42578125" style="3" customWidth="1"/>
    <col min="13576" max="13576" width="17.28515625" style="3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0.7109375" style="3" customWidth="1"/>
    <col min="13827" max="13827" width="13.42578125" style="3" customWidth="1"/>
    <col min="13828" max="13828" width="12.85546875" style="3" customWidth="1"/>
    <col min="13829" max="13829" width="18" style="3" customWidth="1"/>
    <col min="13830" max="13830" width="13.85546875" style="3" customWidth="1"/>
    <col min="13831" max="13831" width="18.42578125" style="3" customWidth="1"/>
    <col min="13832" max="13832" width="17.28515625" style="3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0.7109375" style="3" customWidth="1"/>
    <col min="14083" max="14083" width="13.42578125" style="3" customWidth="1"/>
    <col min="14084" max="14084" width="12.85546875" style="3" customWidth="1"/>
    <col min="14085" max="14085" width="18" style="3" customWidth="1"/>
    <col min="14086" max="14086" width="13.85546875" style="3" customWidth="1"/>
    <col min="14087" max="14087" width="18.42578125" style="3" customWidth="1"/>
    <col min="14088" max="14088" width="17.28515625" style="3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0.7109375" style="3" customWidth="1"/>
    <col min="14339" max="14339" width="13.42578125" style="3" customWidth="1"/>
    <col min="14340" max="14340" width="12.85546875" style="3" customWidth="1"/>
    <col min="14341" max="14341" width="18" style="3" customWidth="1"/>
    <col min="14342" max="14342" width="13.85546875" style="3" customWidth="1"/>
    <col min="14343" max="14343" width="18.42578125" style="3" customWidth="1"/>
    <col min="14344" max="14344" width="17.28515625" style="3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0.7109375" style="3" customWidth="1"/>
    <col min="14595" max="14595" width="13.42578125" style="3" customWidth="1"/>
    <col min="14596" max="14596" width="12.85546875" style="3" customWidth="1"/>
    <col min="14597" max="14597" width="18" style="3" customWidth="1"/>
    <col min="14598" max="14598" width="13.85546875" style="3" customWidth="1"/>
    <col min="14599" max="14599" width="18.42578125" style="3" customWidth="1"/>
    <col min="14600" max="14600" width="17.28515625" style="3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0.7109375" style="3" customWidth="1"/>
    <col min="14851" max="14851" width="13.42578125" style="3" customWidth="1"/>
    <col min="14852" max="14852" width="12.85546875" style="3" customWidth="1"/>
    <col min="14853" max="14853" width="18" style="3" customWidth="1"/>
    <col min="14854" max="14854" width="13.85546875" style="3" customWidth="1"/>
    <col min="14855" max="14855" width="18.42578125" style="3" customWidth="1"/>
    <col min="14856" max="14856" width="17.28515625" style="3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0.7109375" style="3" customWidth="1"/>
    <col min="15107" max="15107" width="13.42578125" style="3" customWidth="1"/>
    <col min="15108" max="15108" width="12.85546875" style="3" customWidth="1"/>
    <col min="15109" max="15109" width="18" style="3" customWidth="1"/>
    <col min="15110" max="15110" width="13.85546875" style="3" customWidth="1"/>
    <col min="15111" max="15111" width="18.42578125" style="3" customWidth="1"/>
    <col min="15112" max="15112" width="17.28515625" style="3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0.7109375" style="3" customWidth="1"/>
    <col min="15363" max="15363" width="13.42578125" style="3" customWidth="1"/>
    <col min="15364" max="15364" width="12.85546875" style="3" customWidth="1"/>
    <col min="15365" max="15365" width="18" style="3" customWidth="1"/>
    <col min="15366" max="15366" width="13.85546875" style="3" customWidth="1"/>
    <col min="15367" max="15367" width="18.42578125" style="3" customWidth="1"/>
    <col min="15368" max="15368" width="17.28515625" style="3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0.7109375" style="3" customWidth="1"/>
    <col min="15619" max="15619" width="13.42578125" style="3" customWidth="1"/>
    <col min="15620" max="15620" width="12.85546875" style="3" customWidth="1"/>
    <col min="15621" max="15621" width="18" style="3" customWidth="1"/>
    <col min="15622" max="15622" width="13.85546875" style="3" customWidth="1"/>
    <col min="15623" max="15623" width="18.42578125" style="3" customWidth="1"/>
    <col min="15624" max="15624" width="17.28515625" style="3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0.7109375" style="3" customWidth="1"/>
    <col min="15875" max="15875" width="13.42578125" style="3" customWidth="1"/>
    <col min="15876" max="15876" width="12.85546875" style="3" customWidth="1"/>
    <col min="15877" max="15877" width="18" style="3" customWidth="1"/>
    <col min="15878" max="15878" width="13.85546875" style="3" customWidth="1"/>
    <col min="15879" max="15879" width="18.42578125" style="3" customWidth="1"/>
    <col min="15880" max="15880" width="17.28515625" style="3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0.7109375" style="3" customWidth="1"/>
    <col min="16131" max="16131" width="13.42578125" style="3" customWidth="1"/>
    <col min="16132" max="16132" width="12.85546875" style="3" customWidth="1"/>
    <col min="16133" max="16133" width="18" style="3" customWidth="1"/>
    <col min="16134" max="16134" width="13.85546875" style="3" customWidth="1"/>
    <col min="16135" max="16135" width="18.42578125" style="3" customWidth="1"/>
    <col min="16136" max="16136" width="17.28515625" style="3" customWidth="1"/>
    <col min="16137" max="16137" width="9.140625" style="3"/>
    <col min="16138" max="16138" width="7" style="3" customWidth="1"/>
    <col min="16139" max="16384" width="9.140625" style="3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9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9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M5" s="11"/>
      <c r="N5" s="11"/>
      <c r="O5" s="11"/>
      <c r="P5" s="11"/>
      <c r="Q5" s="11"/>
      <c r="R5" s="11"/>
      <c r="S5" s="11"/>
    </row>
    <row r="6" spans="1:19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M6" s="11"/>
      <c r="N6" s="11"/>
      <c r="O6" s="11"/>
      <c r="P6" s="11"/>
      <c r="Q6" s="11"/>
      <c r="R6" s="11"/>
      <c r="S6" s="11"/>
    </row>
    <row r="7" spans="1:19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M7" s="11"/>
      <c r="N7" s="11"/>
      <c r="O7" s="11"/>
      <c r="P7" s="11"/>
      <c r="Q7" s="11"/>
      <c r="R7" s="11"/>
      <c r="S7" s="11"/>
    </row>
    <row r="8" spans="1:19" s="10" customFormat="1" ht="14.25">
      <c r="A8" s="7" t="s">
        <v>7</v>
      </c>
      <c r="B8" s="7"/>
      <c r="C8" s="7"/>
      <c r="D8" s="7"/>
      <c r="E8" s="12"/>
      <c r="F8" s="12"/>
      <c r="G8" s="12"/>
      <c r="H8" s="12"/>
      <c r="I8" s="13"/>
      <c r="J8" s="13"/>
      <c r="M8" s="11"/>
      <c r="N8" s="11"/>
      <c r="O8" s="11"/>
      <c r="P8" s="11"/>
      <c r="Q8" s="11"/>
      <c r="R8" s="11"/>
      <c r="S8" s="11"/>
    </row>
    <row r="9" spans="1:19" s="10" customFormat="1" ht="14.25">
      <c r="A9" s="7" t="s">
        <v>8</v>
      </c>
      <c r="B9" s="7"/>
      <c r="C9" s="7"/>
      <c r="D9" s="7"/>
      <c r="E9" s="14" t="s">
        <v>9</v>
      </c>
      <c r="F9" s="12"/>
      <c r="G9" s="12"/>
      <c r="H9" s="12"/>
      <c r="I9" s="9"/>
      <c r="J9" s="9"/>
      <c r="M9" s="11"/>
      <c r="N9" s="11"/>
      <c r="O9" s="11"/>
      <c r="P9" s="11"/>
      <c r="Q9" s="11"/>
      <c r="R9" s="11"/>
      <c r="S9" s="11"/>
    </row>
    <row r="10" spans="1:19" s="10" customFormat="1" ht="14.25">
      <c r="A10" s="7" t="s">
        <v>10</v>
      </c>
      <c r="B10" s="7"/>
      <c r="C10" s="7"/>
      <c r="D10" s="7"/>
      <c r="E10" s="15"/>
      <c r="F10" s="14"/>
      <c r="G10" s="14"/>
      <c r="H10" s="14"/>
      <c r="I10" s="13"/>
      <c r="J10" s="13"/>
      <c r="M10" s="11"/>
      <c r="N10" s="11"/>
      <c r="O10" s="11"/>
      <c r="P10" s="11"/>
      <c r="Q10" s="11"/>
      <c r="R10" s="11"/>
      <c r="S10" s="11"/>
    </row>
    <row r="11" spans="1:19" s="10" customFormat="1" ht="14.25">
      <c r="A11" s="7" t="s">
        <v>11</v>
      </c>
      <c r="B11" s="7"/>
      <c r="C11" s="7"/>
      <c r="D11" s="7"/>
      <c r="E11" s="16" t="s">
        <v>12</v>
      </c>
      <c r="F11" s="16"/>
      <c r="G11" s="16" t="s">
        <v>13</v>
      </c>
      <c r="H11" s="15"/>
      <c r="I11" s="7"/>
      <c r="J11" s="7"/>
      <c r="M11" s="11"/>
      <c r="N11" s="11"/>
      <c r="O11" s="11"/>
      <c r="P11" s="11"/>
      <c r="Q11" s="11"/>
      <c r="R11" s="11"/>
      <c r="S11" s="11"/>
    </row>
    <row r="12" spans="1:19" s="10" customFormat="1" ht="14.25">
      <c r="A12" s="7" t="s">
        <v>14</v>
      </c>
      <c r="B12" s="7"/>
      <c r="C12" s="7"/>
      <c r="D12" s="7"/>
      <c r="E12" s="16" t="s">
        <v>15</v>
      </c>
      <c r="F12" s="16"/>
      <c r="G12" s="16" t="s">
        <v>16</v>
      </c>
      <c r="H12" s="15"/>
      <c r="I12" s="7"/>
      <c r="J12" s="7"/>
      <c r="M12" s="11"/>
      <c r="N12" s="11"/>
      <c r="O12" s="11"/>
      <c r="P12" s="11"/>
      <c r="Q12" s="11"/>
      <c r="R12" s="11"/>
      <c r="S12" s="11"/>
    </row>
    <row r="13" spans="1:19" s="10" customFormat="1" ht="14.25">
      <c r="A13" s="7" t="s">
        <v>17</v>
      </c>
      <c r="B13" s="7"/>
      <c r="C13" s="7"/>
      <c r="D13" s="7"/>
      <c r="E13" s="16" t="s">
        <v>18</v>
      </c>
      <c r="F13" s="16"/>
      <c r="G13" s="16" t="s">
        <v>19</v>
      </c>
      <c r="H13" s="15"/>
      <c r="I13" s="7"/>
      <c r="J13" s="7"/>
      <c r="M13" s="11"/>
      <c r="N13" s="11"/>
      <c r="O13" s="11"/>
      <c r="P13" s="11"/>
      <c r="Q13" s="11"/>
      <c r="R13" s="11"/>
      <c r="S13" s="11"/>
    </row>
    <row r="14" spans="1:19" s="10" customFormat="1" ht="14.25">
      <c r="A14" s="7" t="s">
        <v>20</v>
      </c>
      <c r="B14" s="7"/>
      <c r="C14" s="7"/>
      <c r="D14" s="7"/>
      <c r="E14" s="16"/>
      <c r="F14" s="16"/>
      <c r="G14" s="16"/>
      <c r="H14" s="15"/>
      <c r="I14" s="7"/>
      <c r="J14" s="7"/>
      <c r="M14" s="11"/>
      <c r="N14" s="11"/>
      <c r="O14" s="11"/>
      <c r="P14" s="11"/>
      <c r="Q14" s="11"/>
      <c r="R14" s="11"/>
      <c r="S14" s="11"/>
    </row>
    <row r="15" spans="1:19" s="10" customFormat="1" ht="14.25">
      <c r="A15" s="7" t="s">
        <v>21</v>
      </c>
      <c r="B15" s="7"/>
      <c r="C15" s="7"/>
      <c r="D15" s="7"/>
      <c r="E15" s="16"/>
      <c r="F15" s="16"/>
      <c r="G15" s="16"/>
      <c r="H15" s="15"/>
      <c r="I15" s="7"/>
      <c r="J15" s="7"/>
      <c r="M15" s="11"/>
      <c r="N15" s="11"/>
      <c r="O15" s="11"/>
      <c r="P15" s="11"/>
      <c r="Q15" s="11"/>
      <c r="R15" s="11"/>
      <c r="S15" s="11"/>
    </row>
    <row r="16" spans="1:19" ht="18.75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9"/>
      <c r="L16" s="19"/>
    </row>
    <row r="17" spans="1:15" ht="30.2" customHeight="1">
      <c r="A17" s="20" t="s">
        <v>22</v>
      </c>
      <c r="B17" s="20"/>
      <c r="C17" s="20"/>
      <c r="D17" s="20"/>
      <c r="E17" s="20"/>
      <c r="F17" s="20"/>
      <c r="G17" s="20"/>
      <c r="H17" s="20"/>
      <c r="I17" s="9"/>
      <c r="J17" s="9"/>
      <c r="K17" s="21"/>
      <c r="L17" s="21"/>
    </row>
    <row r="18" spans="1:15" ht="15.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1"/>
      <c r="L18" s="21"/>
    </row>
    <row r="19" spans="1:15" ht="15.75">
      <c r="A19" s="23" t="s">
        <v>23</v>
      </c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4"/>
    </row>
    <row r="20" spans="1:15" ht="15.75">
      <c r="A20" s="25"/>
      <c r="B20" s="26"/>
      <c r="C20" s="26"/>
      <c r="D20" s="26"/>
      <c r="E20" s="26"/>
      <c r="F20" s="26"/>
      <c r="G20" s="25"/>
      <c r="H20" s="27" t="s">
        <v>24</v>
      </c>
      <c r="I20" s="27"/>
      <c r="K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1" customFormat="1" ht="14.25">
      <c r="A24" s="44">
        <v>1056977.01</v>
      </c>
      <c r="B24" s="45"/>
      <c r="C24" s="46"/>
      <c r="D24" s="47">
        <v>1049677.2</v>
      </c>
      <c r="E24" s="47">
        <v>32316.74</v>
      </c>
      <c r="F24" s="48">
        <f>D24-A24</f>
        <v>-7299.8100000000559</v>
      </c>
      <c r="G24" s="49">
        <f>H60</f>
        <v>1269888.8223953096</v>
      </c>
      <c r="H24" s="50">
        <f>D24+E24-G24</f>
        <v>-187894.88239530963</v>
      </c>
      <c r="J24" s="52"/>
    </row>
    <row r="25" spans="1:15" s="51" customFormat="1" ht="54.4" customHeight="1">
      <c r="A25" s="53" t="s">
        <v>31</v>
      </c>
      <c r="B25" s="53"/>
      <c r="C25" s="53"/>
      <c r="D25" s="53"/>
      <c r="E25" s="53"/>
      <c r="F25" s="53"/>
      <c r="G25" s="53"/>
      <c r="H25" s="53"/>
      <c r="J25" s="52"/>
    </row>
    <row r="26" spans="1:15" s="51" customFormat="1" ht="28.15" customHeight="1">
      <c r="A26" s="54" t="s">
        <v>32</v>
      </c>
      <c r="B26" s="54"/>
      <c r="C26" s="54"/>
      <c r="D26" s="54"/>
      <c r="E26" s="54"/>
      <c r="F26" s="54"/>
      <c r="G26" s="54"/>
      <c r="H26" s="54"/>
      <c r="J26" s="52"/>
    </row>
    <row r="27" spans="1:15" ht="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1"/>
      <c r="L27" s="21"/>
    </row>
    <row r="28" spans="1:15" ht="14.25">
      <c r="A28" s="55" t="s">
        <v>33</v>
      </c>
      <c r="B28" s="55"/>
      <c r="C28" s="55"/>
      <c r="D28" s="55"/>
      <c r="E28" s="55"/>
      <c r="F28" s="55"/>
      <c r="G28" s="55"/>
      <c r="H28" s="55"/>
      <c r="I28" s="7"/>
      <c r="J28" s="7"/>
      <c r="K28" s="10"/>
      <c r="L28" s="10"/>
    </row>
    <row r="29" spans="1:15" ht="14.25">
      <c r="A29" s="16" t="s">
        <v>34</v>
      </c>
      <c r="B29" s="16"/>
      <c r="C29" s="16"/>
      <c r="D29" s="16"/>
      <c r="E29" s="16"/>
      <c r="F29" s="16"/>
      <c r="G29" s="56"/>
      <c r="H29" s="56"/>
      <c r="I29" s="7"/>
      <c r="J29" s="7"/>
      <c r="K29" s="10"/>
      <c r="L29" s="10"/>
      <c r="M29" s="10"/>
      <c r="N29" s="10"/>
      <c r="O29" s="10"/>
    </row>
    <row r="30" spans="1:15" ht="15" customHeight="1">
      <c r="A30" s="57" t="s">
        <v>35</v>
      </c>
      <c r="B30" s="57"/>
      <c r="C30" s="57"/>
      <c r="D30" s="57"/>
      <c r="E30" s="57"/>
      <c r="F30" s="57"/>
      <c r="G30" s="57"/>
      <c r="H30" s="57"/>
      <c r="I30" s="9"/>
      <c r="J30" s="9"/>
      <c r="K30" s="9"/>
      <c r="L30" s="9"/>
    </row>
    <row r="31" spans="1:15" ht="14.25">
      <c r="A31" s="16" t="s">
        <v>36</v>
      </c>
      <c r="B31" s="16"/>
      <c r="C31" s="16"/>
      <c r="D31" s="16"/>
      <c r="E31" s="16"/>
      <c r="F31" s="16"/>
      <c r="G31" s="16"/>
      <c r="H31" s="16"/>
      <c r="I31" s="7"/>
      <c r="J31" s="7"/>
      <c r="K31" s="7"/>
      <c r="L31" s="7"/>
    </row>
    <row r="32" spans="1:15" ht="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s="60" customFormat="1" ht="15.75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2" s="60" customFormat="1">
      <c r="A34" s="61"/>
      <c r="B34" s="62"/>
      <c r="C34" s="63"/>
      <c r="D34" s="63"/>
      <c r="E34" s="64"/>
      <c r="F34" s="64"/>
      <c r="G34" s="62"/>
      <c r="H34" s="65" t="s">
        <v>38</v>
      </c>
      <c r="I34" s="65"/>
    </row>
    <row r="35" spans="1:12" s="60" customFormat="1" ht="15.75">
      <c r="A35" s="66" t="s">
        <v>39</v>
      </c>
      <c r="B35" s="67"/>
      <c r="C35" s="68" t="s">
        <v>40</v>
      </c>
      <c r="D35" s="69"/>
      <c r="E35" s="69"/>
      <c r="F35" s="69"/>
      <c r="G35" s="70"/>
      <c r="H35" s="71" t="s">
        <v>41</v>
      </c>
    </row>
    <row r="36" spans="1:12" s="60" customFormat="1" ht="15" customHeight="1">
      <c r="A36" s="72" t="s">
        <v>42</v>
      </c>
      <c r="B36" s="73"/>
      <c r="C36" s="74" t="s">
        <v>43</v>
      </c>
      <c r="D36" s="75"/>
      <c r="E36" s="75"/>
      <c r="F36" s="75"/>
      <c r="G36" s="75"/>
      <c r="H36" s="76">
        <f>2302+657+176+445+9481</f>
        <v>13061</v>
      </c>
    </row>
    <row r="37" spans="1:12" s="60" customFormat="1" ht="15" customHeight="1">
      <c r="A37" s="77"/>
      <c r="B37" s="78"/>
      <c r="C37" s="75" t="s">
        <v>44</v>
      </c>
      <c r="D37" s="75"/>
      <c r="E37" s="75"/>
      <c r="F37" s="75"/>
      <c r="G37" s="75"/>
      <c r="H37" s="76">
        <f>24960+8640</f>
        <v>33600</v>
      </c>
    </row>
    <row r="38" spans="1:12" s="60" customFormat="1" ht="26.45" customHeight="1">
      <c r="A38" s="77"/>
      <c r="B38" s="78"/>
      <c r="C38" s="79" t="s">
        <v>45</v>
      </c>
      <c r="D38" s="80"/>
      <c r="E38" s="80"/>
      <c r="F38" s="80"/>
      <c r="G38" s="81"/>
      <c r="H38" s="76">
        <f>45213</f>
        <v>45213</v>
      </c>
    </row>
    <row r="39" spans="1:12" s="60" customFormat="1" ht="15" customHeight="1">
      <c r="A39" s="77"/>
      <c r="B39" s="78"/>
      <c r="C39" s="74" t="s">
        <v>46</v>
      </c>
      <c r="D39" s="75"/>
      <c r="E39" s="75"/>
      <c r="F39" s="75"/>
      <c r="G39" s="75"/>
      <c r="H39" s="76">
        <f>52861+52861</f>
        <v>105722</v>
      </c>
    </row>
    <row r="40" spans="1:12" s="60" customFormat="1" ht="15" customHeight="1">
      <c r="A40" s="77"/>
      <c r="B40" s="78"/>
      <c r="C40" s="74" t="s">
        <v>47</v>
      </c>
      <c r="D40" s="75"/>
      <c r="E40" s="75"/>
      <c r="F40" s="75"/>
      <c r="G40" s="82"/>
      <c r="H40" s="76">
        <f>84687+4663+14457</f>
        <v>103807</v>
      </c>
    </row>
    <row r="41" spans="1:12" s="60" customFormat="1" ht="15" customHeight="1">
      <c r="A41" s="77"/>
      <c r="B41" s="78"/>
      <c r="C41" s="74"/>
      <c r="D41" s="75"/>
      <c r="E41" s="75"/>
      <c r="F41" s="75"/>
      <c r="G41" s="75"/>
      <c r="H41" s="83">
        <f>SUM(H36:H40)</f>
        <v>301403</v>
      </c>
    </row>
    <row r="42" spans="1:12" s="60" customFormat="1" ht="15">
      <c r="A42" s="77"/>
      <c r="B42" s="78"/>
      <c r="C42" s="66" t="s">
        <v>48</v>
      </c>
      <c r="D42" s="67"/>
      <c r="E42" s="67"/>
      <c r="F42" s="67"/>
      <c r="G42" s="84"/>
      <c r="H42" s="83"/>
    </row>
    <row r="43" spans="1:12" s="60" customFormat="1" ht="14.25">
      <c r="A43" s="77"/>
      <c r="B43" s="78"/>
      <c r="C43" s="74" t="s">
        <v>49</v>
      </c>
      <c r="D43" s="75"/>
      <c r="E43" s="75"/>
      <c r="F43" s="75"/>
      <c r="G43" s="75"/>
      <c r="H43" s="76">
        <f>235</f>
        <v>235</v>
      </c>
    </row>
    <row r="44" spans="1:12">
      <c r="A44" s="85"/>
      <c r="B44" s="85"/>
      <c r="C44" s="85"/>
      <c r="D44" s="85"/>
      <c r="E44" s="86"/>
      <c r="F44" s="86"/>
      <c r="G44" s="86"/>
      <c r="H44" s="86"/>
      <c r="I44" s="86"/>
      <c r="J44" s="86"/>
    </row>
    <row r="45" spans="1:12" ht="42.75" customHeight="1">
      <c r="A45" s="20" t="s">
        <v>50</v>
      </c>
      <c r="B45" s="20"/>
      <c r="C45" s="20"/>
      <c r="D45" s="20"/>
      <c r="E45" s="20"/>
      <c r="F45" s="20"/>
      <c r="G45" s="20"/>
      <c r="H45" s="20"/>
      <c r="I45" s="9"/>
      <c r="J45" s="9"/>
    </row>
    <row r="46" spans="1:12">
      <c r="A46" s="85"/>
      <c r="B46" s="85"/>
      <c r="C46" s="85"/>
      <c r="D46" s="85"/>
      <c r="E46" s="86"/>
      <c r="F46" s="86"/>
      <c r="G46" s="86"/>
      <c r="H46" s="86"/>
      <c r="I46" s="86"/>
      <c r="J46" s="86"/>
    </row>
    <row r="47" spans="1:12" ht="33" customHeight="1">
      <c r="A47" s="87" t="s">
        <v>51</v>
      </c>
      <c r="B47" s="87"/>
      <c r="C47" s="87"/>
      <c r="D47" s="87"/>
      <c r="E47" s="87"/>
      <c r="F47" s="87"/>
      <c r="G47" s="87"/>
      <c r="H47" s="87"/>
      <c r="I47" s="88"/>
      <c r="J47" s="88"/>
      <c r="K47" s="24"/>
      <c r="L47" s="24"/>
    </row>
    <row r="48" spans="1:12" ht="15">
      <c r="A48" s="89"/>
      <c r="B48" s="89"/>
      <c r="C48" s="89"/>
      <c r="D48" s="89"/>
      <c r="E48" s="89"/>
      <c r="F48" s="89"/>
      <c r="G48" s="89"/>
      <c r="H48" s="90" t="s">
        <v>52</v>
      </c>
      <c r="J48" s="89"/>
      <c r="K48" s="89"/>
      <c r="L48" s="89"/>
    </row>
    <row r="49" spans="1:12" ht="15.75">
      <c r="A49" s="68" t="s">
        <v>39</v>
      </c>
      <c r="B49" s="70"/>
      <c r="C49" s="68" t="s">
        <v>40</v>
      </c>
      <c r="D49" s="69"/>
      <c r="E49" s="69"/>
      <c r="F49" s="69"/>
      <c r="G49" s="70"/>
      <c r="H49" s="71" t="s">
        <v>41</v>
      </c>
      <c r="I49" s="89"/>
      <c r="J49" s="89"/>
    </row>
    <row r="50" spans="1:12" ht="15" customHeight="1">
      <c r="A50" s="72" t="s">
        <v>42</v>
      </c>
      <c r="B50" s="73"/>
      <c r="C50" s="79" t="s">
        <v>53</v>
      </c>
      <c r="D50" s="80"/>
      <c r="E50" s="80"/>
      <c r="F50" s="80"/>
      <c r="G50" s="81"/>
      <c r="H50" s="91">
        <f>1161+974+376+451+1069</f>
        <v>4031</v>
      </c>
      <c r="I50" s="89"/>
      <c r="J50" s="89"/>
    </row>
    <row r="51" spans="1:12" ht="15" customHeight="1">
      <c r="A51" s="77"/>
      <c r="B51" s="78"/>
      <c r="C51" s="74" t="s">
        <v>54</v>
      </c>
      <c r="D51" s="92"/>
      <c r="E51" s="92"/>
      <c r="F51" s="92"/>
      <c r="G51" s="93"/>
      <c r="H51" s="91">
        <f>1092+6664</f>
        <v>7756</v>
      </c>
      <c r="I51" s="89"/>
      <c r="J51" s="89"/>
    </row>
    <row r="52" spans="1:12" ht="26.1" customHeight="1">
      <c r="A52" s="77"/>
      <c r="B52" s="78"/>
      <c r="C52" s="79" t="s">
        <v>55</v>
      </c>
      <c r="D52" s="80"/>
      <c r="E52" s="80"/>
      <c r="F52" s="80"/>
      <c r="G52" s="81"/>
      <c r="H52" s="91">
        <f>2607+431+1288+1238</f>
        <v>5564</v>
      </c>
      <c r="I52" s="89"/>
      <c r="J52" s="89"/>
      <c r="K52" s="89"/>
      <c r="L52" s="89"/>
    </row>
    <row r="53" spans="1:12" ht="17.850000000000001" customHeight="1">
      <c r="A53" s="94"/>
      <c r="B53" s="95"/>
      <c r="C53" s="96" t="s">
        <v>56</v>
      </c>
      <c r="D53" s="97"/>
      <c r="E53" s="97"/>
      <c r="F53" s="97"/>
      <c r="G53" s="98"/>
      <c r="H53" s="99">
        <v>6211.59</v>
      </c>
      <c r="I53" s="86"/>
      <c r="J53" s="86"/>
    </row>
    <row r="54" spans="1:12" ht="14.25">
      <c r="A54" s="85"/>
      <c r="B54" s="85"/>
      <c r="C54" s="100"/>
      <c r="D54" s="100"/>
      <c r="E54" s="100"/>
      <c r="F54" s="100"/>
      <c r="G54" s="100"/>
      <c r="H54" s="86"/>
      <c r="I54" s="86"/>
      <c r="J54" s="86"/>
    </row>
    <row r="55" spans="1:12" ht="17.850000000000001" customHeight="1">
      <c r="A55" s="11" t="s">
        <v>57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7.850000000000001" customHeight="1">
      <c r="A56" s="101" t="s">
        <v>58</v>
      </c>
      <c r="B56" s="101"/>
      <c r="C56" s="101"/>
      <c r="D56" s="101"/>
      <c r="E56" s="101"/>
      <c r="F56" s="101"/>
      <c r="G56" s="101"/>
      <c r="H56" s="101"/>
      <c r="I56" s="102"/>
      <c r="J56" s="102"/>
    </row>
    <row r="57" spans="1:12" ht="12.2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2" ht="15.75">
      <c r="A58" s="23" t="s">
        <v>59</v>
      </c>
      <c r="B58" s="23"/>
      <c r="C58" s="23"/>
      <c r="D58" s="23"/>
      <c r="E58" s="23"/>
      <c r="F58" s="23"/>
      <c r="G58" s="23"/>
      <c r="H58" s="23"/>
      <c r="I58" s="24"/>
      <c r="J58" s="24"/>
    </row>
    <row r="59" spans="1:12" ht="15.75">
      <c r="A59" s="103"/>
      <c r="B59" s="103"/>
      <c r="C59" s="103"/>
      <c r="D59" s="103"/>
      <c r="E59" s="103"/>
      <c r="F59" s="103"/>
      <c r="G59" s="103"/>
      <c r="H59" s="90" t="s">
        <v>60</v>
      </c>
      <c r="J59" s="103"/>
    </row>
    <row r="60" spans="1:12" ht="15.75">
      <c r="A60" s="104" t="s">
        <v>61</v>
      </c>
      <c r="B60" s="104"/>
      <c r="C60" s="104"/>
      <c r="D60" s="104"/>
      <c r="E60" s="104"/>
      <c r="F60" s="104"/>
      <c r="G60" s="105"/>
      <c r="H60" s="106">
        <f>SUM(H69:H82)+H62+H68</f>
        <v>1269888.8223953096</v>
      </c>
      <c r="I60" s="107"/>
      <c r="J60" s="107"/>
    </row>
    <row r="61" spans="1:12" ht="15">
      <c r="A61" s="108" t="s">
        <v>62</v>
      </c>
      <c r="B61" s="109" t="s">
        <v>63</v>
      </c>
      <c r="C61" s="110"/>
      <c r="D61" s="110"/>
      <c r="E61" s="110"/>
      <c r="F61" s="110"/>
      <c r="G61" s="111"/>
      <c r="H61" s="112" t="s">
        <v>64</v>
      </c>
      <c r="I61" s="113"/>
    </row>
    <row r="62" spans="1:12" ht="15.75">
      <c r="A62" s="114" t="s">
        <v>65</v>
      </c>
      <c r="B62" s="74" t="s">
        <v>66</v>
      </c>
      <c r="C62" s="75"/>
      <c r="D62" s="75"/>
      <c r="E62" s="75"/>
      <c r="F62" s="75"/>
      <c r="G62" s="75"/>
      <c r="H62" s="115">
        <f>SUM(H63:H67)</f>
        <v>171560.39844276858</v>
      </c>
      <c r="I62" s="25"/>
      <c r="K62" s="116">
        <f>[1]Основное!$C$15*[1]Основное!K35</f>
        <v>0</v>
      </c>
    </row>
    <row r="63" spans="1:12" ht="15">
      <c r="A63" s="114"/>
      <c r="B63" s="74" t="s">
        <v>67</v>
      </c>
      <c r="C63" s="75"/>
      <c r="D63" s="75"/>
      <c r="E63" s="75"/>
      <c r="F63" s="75"/>
      <c r="G63" s="75"/>
      <c r="H63" s="99">
        <v>9070</v>
      </c>
      <c r="I63" s="25"/>
    </row>
    <row r="64" spans="1:12" ht="15.6" customHeight="1">
      <c r="A64" s="114"/>
      <c r="B64" s="79" t="s">
        <v>68</v>
      </c>
      <c r="C64" s="80"/>
      <c r="D64" s="80"/>
      <c r="E64" s="80"/>
      <c r="F64" s="80"/>
      <c r="G64" s="81"/>
      <c r="H64" s="99">
        <v>38943</v>
      </c>
      <c r="I64" s="25"/>
    </row>
    <row r="65" spans="1:9" ht="15">
      <c r="A65" s="114"/>
      <c r="B65" s="74" t="s">
        <v>69</v>
      </c>
      <c r="C65" s="75"/>
      <c r="D65" s="75"/>
      <c r="E65" s="75"/>
      <c r="F65" s="75"/>
      <c r="G65" s="75"/>
      <c r="H65" s="99">
        <v>73436</v>
      </c>
      <c r="I65" s="25"/>
    </row>
    <row r="66" spans="1:9" ht="15">
      <c r="A66" s="114"/>
      <c r="B66" s="96" t="s">
        <v>70</v>
      </c>
      <c r="C66" s="97"/>
      <c r="D66" s="97"/>
      <c r="E66" s="97"/>
      <c r="F66" s="97"/>
      <c r="G66" s="98"/>
      <c r="H66" s="99">
        <v>35662</v>
      </c>
      <c r="I66" s="25"/>
    </row>
    <row r="67" spans="1:9" ht="48.75" customHeight="1">
      <c r="A67" s="114"/>
      <c r="B67" s="117" t="s">
        <v>71</v>
      </c>
      <c r="C67" s="118"/>
      <c r="D67" s="118"/>
      <c r="E67" s="118"/>
      <c r="F67" s="118"/>
      <c r="G67" s="119"/>
      <c r="H67" s="99">
        <f>[1]Основное!C15*[1]Основное!H35</f>
        <v>14449.398442768592</v>
      </c>
      <c r="I67" s="25"/>
    </row>
    <row r="68" spans="1:9" ht="30.6" customHeight="1">
      <c r="A68" s="114" t="s">
        <v>72</v>
      </c>
      <c r="B68" s="120" t="s">
        <v>73</v>
      </c>
      <c r="C68" s="121"/>
      <c r="D68" s="121"/>
      <c r="E68" s="121"/>
      <c r="F68" s="121"/>
      <c r="G68" s="122"/>
      <c r="H68" s="99">
        <f>6211.59864+25288+25288+24960+3812+[1]Основное!H37*[1]Основное!C15</f>
        <v>85559.598639999997</v>
      </c>
      <c r="I68" s="25"/>
    </row>
    <row r="69" spans="1:9" ht="15">
      <c r="A69" s="114" t="s">
        <v>74</v>
      </c>
      <c r="B69" s="74" t="s">
        <v>75</v>
      </c>
      <c r="C69" s="75"/>
      <c r="D69" s="75"/>
      <c r="E69" s="75"/>
      <c r="F69" s="75"/>
      <c r="G69" s="75"/>
      <c r="H69" s="99">
        <f>[1]Основное!$C$15*[1]Основное!H36</f>
        <v>2791.3432092882367</v>
      </c>
      <c r="I69" s="25"/>
    </row>
    <row r="70" spans="1:9" ht="15">
      <c r="A70" s="114" t="s">
        <v>76</v>
      </c>
      <c r="B70" s="74" t="s">
        <v>77</v>
      </c>
      <c r="C70" s="75"/>
      <c r="D70" s="75"/>
      <c r="E70" s="75"/>
      <c r="F70" s="75"/>
      <c r="G70" s="75"/>
      <c r="H70" s="99">
        <f>[1]Основное!$C$15*[1]Основное!H38</f>
        <v>49668.601554073015</v>
      </c>
      <c r="I70" s="25"/>
    </row>
    <row r="71" spans="1:9" ht="15">
      <c r="A71" s="114" t="s">
        <v>78</v>
      </c>
      <c r="B71" s="74" t="s">
        <v>79</v>
      </c>
      <c r="C71" s="75"/>
      <c r="D71" s="75"/>
      <c r="E71" s="75"/>
      <c r="F71" s="75"/>
      <c r="G71" s="75"/>
      <c r="H71" s="99">
        <f>[1]Основное!$C$15*[1]Основное!H39</f>
        <v>4764.6649515344943</v>
      </c>
      <c r="I71" s="25"/>
    </row>
    <row r="72" spans="1:9" ht="15">
      <c r="A72" s="114" t="s">
        <v>80</v>
      </c>
      <c r="B72" s="74" t="s">
        <v>81</v>
      </c>
      <c r="C72" s="75"/>
      <c r="D72" s="75"/>
      <c r="E72" s="75"/>
      <c r="F72" s="75"/>
      <c r="G72" s="75"/>
      <c r="H72" s="99">
        <f>[1]Основное!$C$15*[1]Основное!H40</f>
        <v>37065.357473735537</v>
      </c>
      <c r="I72" s="25"/>
    </row>
    <row r="73" spans="1:9" ht="15">
      <c r="A73" s="114" t="s">
        <v>82</v>
      </c>
      <c r="B73" s="74" t="s">
        <v>83</v>
      </c>
      <c r="C73" s="75"/>
      <c r="D73" s="75"/>
      <c r="E73" s="75"/>
      <c r="F73" s="75"/>
      <c r="G73" s="75"/>
      <c r="H73" s="99">
        <f>[1]Основное!$C$15*[1]Основное!H41</f>
        <v>173053.66183491066</v>
      </c>
      <c r="I73" s="25"/>
    </row>
    <row r="74" spans="1:9" ht="15">
      <c r="A74" s="114" t="s">
        <v>84</v>
      </c>
      <c r="B74" s="74" t="s">
        <v>85</v>
      </c>
      <c r="C74" s="75"/>
      <c r="D74" s="75"/>
      <c r="E74" s="75"/>
      <c r="F74" s="75"/>
      <c r="G74" s="75"/>
      <c r="H74" s="99">
        <f>[1]Основное!$C$15*[1]Основное!H42+4100*3</f>
        <v>16789.944558620358</v>
      </c>
      <c r="I74" s="25"/>
    </row>
    <row r="75" spans="1:9" ht="15">
      <c r="A75" s="114" t="s">
        <v>86</v>
      </c>
      <c r="B75" s="74" t="s">
        <v>87</v>
      </c>
      <c r="C75" s="75"/>
      <c r="D75" s="75"/>
      <c r="E75" s="75"/>
      <c r="F75" s="75"/>
      <c r="G75" s="75"/>
      <c r="H75" s="99">
        <f>1998.6*12+2323+7956+510</f>
        <v>34772.199999999997</v>
      </c>
      <c r="I75" s="25"/>
    </row>
    <row r="76" spans="1:9" ht="15">
      <c r="A76" s="114" t="s">
        <v>88</v>
      </c>
      <c r="B76" s="74" t="s">
        <v>89</v>
      </c>
      <c r="C76" s="75"/>
      <c r="D76" s="75"/>
      <c r="E76" s="75"/>
      <c r="F76" s="75"/>
      <c r="G76" s="75"/>
      <c r="H76" s="99">
        <f>[1]Основное!$C$15*[1]Основное!H43</f>
        <v>25537.669531376981</v>
      </c>
      <c r="I76" s="25"/>
    </row>
    <row r="77" spans="1:9" ht="15">
      <c r="A77" s="114" t="s">
        <v>90</v>
      </c>
      <c r="B77" s="74" t="s">
        <v>91</v>
      </c>
      <c r="C77" s="75"/>
      <c r="D77" s="75"/>
      <c r="E77" s="75"/>
      <c r="F77" s="75"/>
      <c r="G77" s="75"/>
      <c r="H77" s="99">
        <f>[1]Основное!$C$15*[1]Основное!H44</f>
        <v>18015.074432617432</v>
      </c>
      <c r="I77" s="25"/>
    </row>
    <row r="78" spans="1:9" ht="15">
      <c r="A78" s="114" t="s">
        <v>92</v>
      </c>
      <c r="B78" s="74" t="s">
        <v>93</v>
      </c>
      <c r="C78" s="75"/>
      <c r="D78" s="75"/>
      <c r="E78" s="75"/>
      <c r="F78" s="75"/>
      <c r="G78" s="75"/>
      <c r="H78" s="99">
        <f>[1]Основное!$C$15*[1]Основное!H45</f>
        <v>446272.34791121795</v>
      </c>
      <c r="I78" s="25"/>
    </row>
    <row r="79" spans="1:9" ht="15">
      <c r="A79" s="114" t="s">
        <v>94</v>
      </c>
      <c r="B79" s="74" t="s">
        <v>95</v>
      </c>
      <c r="C79" s="75"/>
      <c r="D79" s="75"/>
      <c r="E79" s="75"/>
      <c r="F79" s="75"/>
      <c r="G79" s="75"/>
      <c r="H79" s="99">
        <f>7586+7586+1144+[1]Основное!$C$15*[1]Основное!H46</f>
        <v>152794.67410789485</v>
      </c>
      <c r="I79" s="25"/>
    </row>
    <row r="80" spans="1:9" ht="15">
      <c r="A80" s="114" t="s">
        <v>96</v>
      </c>
      <c r="B80" s="74" t="s">
        <v>97</v>
      </c>
      <c r="C80" s="75"/>
      <c r="D80" s="75"/>
      <c r="E80" s="75"/>
      <c r="F80" s="75"/>
      <c r="G80" s="75"/>
      <c r="H80" s="99">
        <f>[1]Основное!$C$15*[1]Основное!H47</f>
        <v>11695.118800515684</v>
      </c>
      <c r="I80" s="25"/>
    </row>
    <row r="81" spans="1:16" ht="15">
      <c r="A81" s="114" t="s">
        <v>98</v>
      </c>
      <c r="B81" s="74" t="s">
        <v>99</v>
      </c>
      <c r="C81" s="75"/>
      <c r="D81" s="75"/>
      <c r="E81" s="75"/>
      <c r="F81" s="75"/>
      <c r="G81" s="75"/>
      <c r="H81" s="99">
        <f>[1]Основное!$C$15*[1]Основное!H48</f>
        <v>7838.856646755914</v>
      </c>
      <c r="I81" s="25"/>
    </row>
    <row r="82" spans="1:16" ht="14.25">
      <c r="A82" s="123" t="s">
        <v>100</v>
      </c>
      <c r="B82" s="124" t="s">
        <v>101</v>
      </c>
      <c r="C82" s="125"/>
      <c r="D82" s="125"/>
      <c r="E82" s="125"/>
      <c r="F82" s="125"/>
      <c r="G82" s="126"/>
      <c r="H82" s="127">
        <f>A24*0.03</f>
        <v>31709.310299999997</v>
      </c>
      <c r="I82" s="128"/>
      <c r="J82" s="128"/>
    </row>
    <row r="83" spans="1:16" s="60" customFormat="1" ht="26.45" customHeight="1">
      <c r="A83" s="129" t="s">
        <v>102</v>
      </c>
      <c r="B83" s="129"/>
      <c r="C83" s="129"/>
      <c r="D83" s="129"/>
      <c r="E83" s="129"/>
      <c r="F83" s="129"/>
      <c r="G83" s="129"/>
      <c r="H83" s="129"/>
      <c r="I83" s="130"/>
      <c r="J83" s="130"/>
    </row>
    <row r="84" spans="1:16" s="60" customFormat="1">
      <c r="A84" s="131"/>
      <c r="B84" s="132"/>
      <c r="C84" s="132"/>
      <c r="D84" s="132"/>
      <c r="E84" s="132"/>
      <c r="F84" s="132"/>
      <c r="G84" s="132"/>
      <c r="H84" s="132"/>
      <c r="I84" s="133"/>
      <c r="J84" s="133"/>
    </row>
    <row r="85" spans="1:16" s="60" customFormat="1" ht="15.75">
      <c r="A85" s="134" t="s">
        <v>103</v>
      </c>
      <c r="B85" s="134"/>
      <c r="C85" s="134"/>
      <c r="D85" s="134"/>
      <c r="E85" s="134"/>
      <c r="F85" s="134"/>
      <c r="G85" s="134"/>
      <c r="I85" s="131"/>
      <c r="J85" s="131"/>
    </row>
    <row r="86" spans="1:16" s="60" customFormat="1" ht="15">
      <c r="A86" s="113"/>
      <c r="B86" s="113"/>
      <c r="C86" s="113"/>
      <c r="D86" s="113"/>
      <c r="F86" s="135"/>
      <c r="G86" s="136" t="s">
        <v>104</v>
      </c>
      <c r="H86" s="133"/>
      <c r="I86" s="133"/>
      <c r="J86" s="133"/>
    </row>
    <row r="87" spans="1:16" s="60" customFormat="1" ht="34.5" customHeight="1">
      <c r="A87" s="137" t="s">
        <v>105</v>
      </c>
      <c r="B87" s="138" t="s">
        <v>106</v>
      </c>
      <c r="C87" s="138" t="s">
        <v>107</v>
      </c>
      <c r="D87" s="139" t="s">
        <v>108</v>
      </c>
      <c r="E87" s="140" t="s">
        <v>109</v>
      </c>
      <c r="F87" s="140" t="s">
        <v>110</v>
      </c>
      <c r="G87" s="141" t="s">
        <v>111</v>
      </c>
      <c r="H87" s="142"/>
      <c r="I87" s="143"/>
      <c r="J87" s="135"/>
      <c r="K87" s="133"/>
      <c r="L87" s="133"/>
      <c r="M87" s="133"/>
    </row>
    <row r="88" spans="1:16" s="60" customFormat="1" ht="15">
      <c r="A88" s="144">
        <v>124.74</v>
      </c>
      <c r="B88" s="144">
        <v>4212</v>
      </c>
      <c r="C88" s="144">
        <v>6480</v>
      </c>
      <c r="D88" s="145">
        <f>6000+6500</f>
        <v>12500</v>
      </c>
      <c r="E88" s="145">
        <v>3000</v>
      </c>
      <c r="F88" s="145">
        <v>6000</v>
      </c>
      <c r="G88" s="145">
        <f>SUM(A88:F88)</f>
        <v>32316.739999999998</v>
      </c>
      <c r="H88" s="146"/>
      <c r="I88" s="147"/>
      <c r="J88" s="133"/>
      <c r="K88" s="133"/>
    </row>
    <row r="89" spans="1:16" s="60" customFormat="1" ht="15">
      <c r="A89" s="148"/>
      <c r="B89" s="148"/>
      <c r="C89" s="149"/>
      <c r="D89" s="149"/>
      <c r="E89" s="149"/>
      <c r="F89" s="149"/>
      <c r="G89" s="135"/>
      <c r="H89" s="133"/>
      <c r="I89" s="133"/>
      <c r="J89" s="133"/>
    </row>
    <row r="90" spans="1:16" s="60" customFormat="1" ht="93.75" customHeight="1">
      <c r="A90" s="150" t="s">
        <v>112</v>
      </c>
      <c r="B90" s="150"/>
      <c r="C90" s="150"/>
      <c r="D90" s="150"/>
      <c r="E90" s="150"/>
      <c r="F90" s="150"/>
      <c r="G90" s="150"/>
      <c r="H90" s="150"/>
      <c r="I90" s="151"/>
      <c r="J90" s="151"/>
      <c r="K90" s="151"/>
      <c r="L90" s="151"/>
      <c r="M90" s="151"/>
    </row>
    <row r="91" spans="1:16" ht="63.75" customHeight="1">
      <c r="A91" s="152" t="s">
        <v>113</v>
      </c>
      <c r="B91" s="152"/>
      <c r="C91" s="152"/>
      <c r="D91" s="152"/>
      <c r="E91" s="152"/>
      <c r="F91" s="152"/>
      <c r="G91" s="152"/>
      <c r="H91" s="152"/>
      <c r="I91" s="153"/>
      <c r="J91" s="153"/>
      <c r="K91" s="153"/>
      <c r="L91" s="153"/>
      <c r="M91" s="153"/>
      <c r="N91" s="153"/>
      <c r="O91" s="153"/>
      <c r="P91" s="153"/>
    </row>
    <row r="92" spans="1:16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</row>
    <row r="93" spans="1:16" ht="15">
      <c r="A93" s="155" t="s">
        <v>114</v>
      </c>
      <c r="B93" s="155"/>
      <c r="C93" s="155"/>
      <c r="D93" s="155"/>
      <c r="E93" s="155"/>
      <c r="F93" s="155"/>
      <c r="G93" s="155"/>
      <c r="H93" s="155"/>
      <c r="I93" s="156"/>
      <c r="J93" s="156"/>
      <c r="K93" s="157"/>
      <c r="L93" s="157"/>
      <c r="M93" s="157"/>
      <c r="N93" s="157"/>
      <c r="O93" s="157"/>
      <c r="P93" s="157"/>
    </row>
    <row r="94" spans="1:16" ht="15">
      <c r="A94" s="155" t="s">
        <v>115</v>
      </c>
      <c r="B94" s="155"/>
      <c r="C94" s="155"/>
      <c r="D94" s="155"/>
      <c r="E94" s="155"/>
      <c r="F94" s="155"/>
      <c r="G94" s="155"/>
      <c r="H94" s="155"/>
      <c r="I94" s="156"/>
      <c r="J94" s="156"/>
      <c r="K94" s="157"/>
      <c r="L94" s="157"/>
      <c r="M94" s="157"/>
      <c r="N94" s="157"/>
      <c r="O94" s="157"/>
      <c r="P94" s="157"/>
    </row>
    <row r="95" spans="1:16" ht="14.25">
      <c r="A95" s="158" t="s">
        <v>116</v>
      </c>
      <c r="B95" s="158"/>
      <c r="C95" s="158"/>
      <c r="D95" s="158"/>
      <c r="E95" s="158"/>
      <c r="F95" s="158"/>
      <c r="G95" s="158"/>
      <c r="H95" s="158"/>
      <c r="I95" s="159"/>
      <c r="J95" s="159"/>
      <c r="K95" s="159"/>
      <c r="L95" s="159"/>
      <c r="M95" s="159"/>
      <c r="N95" s="159"/>
      <c r="O95" s="159"/>
      <c r="P95" s="159"/>
    </row>
    <row r="96" spans="1:16" ht="15">
      <c r="A96" s="160" t="s">
        <v>117</v>
      </c>
      <c r="B96" s="160"/>
      <c r="C96" s="160"/>
      <c r="D96" s="160"/>
      <c r="E96" s="160"/>
      <c r="F96" s="160"/>
      <c r="G96" s="160"/>
      <c r="H96" s="160"/>
      <c r="I96" s="161"/>
      <c r="J96" s="161"/>
      <c r="K96" s="162"/>
      <c r="L96" s="162"/>
      <c r="M96" s="162"/>
      <c r="N96" s="162"/>
      <c r="O96" s="162"/>
      <c r="P96" s="162"/>
    </row>
    <row r="97" spans="1:16" ht="15">
      <c r="A97" s="163" t="s">
        <v>118</v>
      </c>
      <c r="B97" s="163"/>
      <c r="C97" s="163"/>
      <c r="D97" s="163"/>
      <c r="E97" s="163"/>
      <c r="F97" s="163"/>
      <c r="G97" s="163"/>
      <c r="H97" s="163"/>
      <c r="I97" s="164"/>
      <c r="J97" s="164"/>
      <c r="K97" s="165"/>
      <c r="L97" s="165"/>
      <c r="M97" s="165"/>
      <c r="N97" s="165"/>
      <c r="O97" s="165"/>
      <c r="P97" s="165"/>
    </row>
  </sheetData>
  <mergeCells count="53">
    <mergeCell ref="A97:H97"/>
    <mergeCell ref="A90:H90"/>
    <mergeCell ref="A91:H91"/>
    <mergeCell ref="A93:H93"/>
    <mergeCell ref="A94:H94"/>
    <mergeCell ref="A95:H95"/>
    <mergeCell ref="A96:H96"/>
    <mergeCell ref="B67:G67"/>
    <mergeCell ref="B68:G68"/>
    <mergeCell ref="B82:G82"/>
    <mergeCell ref="A83:H83"/>
    <mergeCell ref="B84:H84"/>
    <mergeCell ref="A85:G85"/>
    <mergeCell ref="A56:H56"/>
    <mergeCell ref="A58:H58"/>
    <mergeCell ref="A60:G60"/>
    <mergeCell ref="B61:G61"/>
    <mergeCell ref="B64:G64"/>
    <mergeCell ref="B66:G66"/>
    <mergeCell ref="A45:H45"/>
    <mergeCell ref="A47:H47"/>
    <mergeCell ref="A49:B49"/>
    <mergeCell ref="C49:G49"/>
    <mergeCell ref="A50:B53"/>
    <mergeCell ref="C50:G50"/>
    <mergeCell ref="C52:G52"/>
    <mergeCell ref="C53:G53"/>
    <mergeCell ref="A33:J33"/>
    <mergeCell ref="C34:D34"/>
    <mergeCell ref="E34:F34"/>
    <mergeCell ref="A35:B35"/>
    <mergeCell ref="C35:G35"/>
    <mergeCell ref="A36:B43"/>
    <mergeCell ref="C38:G38"/>
    <mergeCell ref="C42:G42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1" r:id="rId1" display="blgorod@rambler.ru,"/>
    <hyperlink ref="A9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3"/>
  <headerFooter alignWithMargins="0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6</vt:lpstr>
      <vt:lpstr>Лист1</vt:lpstr>
      <vt:lpstr>Лист2</vt:lpstr>
      <vt:lpstr>Лист3</vt:lpstr>
      <vt:lpstr>'Садовая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2022-03-23T06:31:14Z</dcterms:modified>
</cp:coreProperties>
</file>