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8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8'!$A$1:$H$96</definedName>
  </definedNames>
  <calcPr calcId="124519"/>
</workbook>
</file>

<file path=xl/calcChain.xml><?xml version="1.0" encoding="utf-8"?>
<calcChain xmlns="http://schemas.openxmlformats.org/spreadsheetml/2006/main">
  <c r="G87" i="4"/>
  <c r="H81"/>
  <c r="H80"/>
  <c r="H79"/>
  <c r="H78"/>
  <c r="H77"/>
  <c r="H76"/>
  <c r="H75"/>
  <c r="H74"/>
  <c r="H73"/>
  <c r="H72"/>
  <c r="H71"/>
  <c r="H70"/>
  <c r="H69"/>
  <c r="H68"/>
  <c r="H67"/>
  <c r="H64"/>
  <c r="H62" s="1"/>
  <c r="H60" s="1"/>
  <c r="G24" s="1"/>
  <c r="H24" s="1"/>
  <c r="K62"/>
  <c r="H52"/>
  <c r="H50"/>
  <c r="H43"/>
  <c r="H39"/>
  <c r="H38"/>
  <c r="H37"/>
  <c r="H36"/>
  <c r="H41" s="1"/>
  <c r="F24"/>
</calcChain>
</file>

<file path=xl/comments1.xml><?xml version="1.0" encoding="utf-8"?>
<comments xmlns="http://schemas.openxmlformats.org/spreadsheetml/2006/main">
  <authors>
    <author>Автор</author>
  </authors>
  <commentList>
    <comment ref="H68" authorId="0">
      <text>
        <r>
          <rPr>
            <b/>
            <sz val="9"/>
            <color indexed="81"/>
            <rFont val="Tahoma"/>
            <family val="2"/>
            <charset val="204"/>
          </rPr>
          <t>12644*2 чистилин</t>
        </r>
      </text>
    </comment>
    <comment ref="H7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7586 чистилин
</t>
        </r>
      </text>
    </comment>
  </commentList>
</comments>
</file>

<file path=xl/sharedStrings.xml><?xml version="1.0" encoding="utf-8"?>
<sst xmlns="http://schemas.openxmlformats.org/spreadsheetml/2006/main" count="121" uniqueCount="117">
  <si>
    <t>Отчет ООО "Аргумент"</t>
  </si>
  <si>
    <t xml:space="preserve"> об исполнении договора управления жилым домом №8 по ул.Садовая</t>
  </si>
  <si>
    <t xml:space="preserve">за период: 2021 г. </t>
  </si>
  <si>
    <t xml:space="preserve">Адрес дома - Садовая 8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</si>
  <si>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16,081 руб/м², </t>
    </r>
  </si>
  <si>
    <t>Принят в управление - ноябрь 2008 г.</t>
  </si>
  <si>
    <t>Общая площадь дома - 11645,30 кв. м</t>
  </si>
  <si>
    <t>Общая площадь квартир -9294,90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</si>
  <si>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</si>
  <si>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</si>
  <si>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</si>
  <si>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</si>
  <si>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</si>
  <si>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11,87 руб/м²</t>
  </si>
  <si>
    <t>Площадь подъезда - 1336,7 кв. м</t>
  </si>
  <si>
    <t xml:space="preserve"> - текущий ремонт </t>
  </si>
  <si>
    <t>1,8 руб/м²</t>
  </si>
  <si>
    <t>Площадь подвала - 1186,9 кв. м</t>
  </si>
  <si>
    <t xml:space="preserve"> - содержание лифтов </t>
  </si>
  <si>
    <t>3,14 руб/м²</t>
  </si>
  <si>
    <t>Площадь кровли - 1363,1 кв. м</t>
  </si>
  <si>
    <t>Площадь газона - 375 кв. м</t>
  </si>
  <si>
    <t>В таблице №1 приведено движение денежных средств по статье содержание и текущий ремонт  по лицевому счету дома №8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</si>
  <si>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</si>
  <si>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</si>
  <si>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</si>
  <si>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</si>
  <si>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</si>
  <si>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</si>
  <si>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</si>
  <si>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</si>
  <si>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48 371 руб. </t>
  </si>
  <si>
    <r>
      <t xml:space="preserve">Задолженность населения за жку на 31.12.2021г. составляет 305 699,74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</si>
  <si>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</si>
  <si>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</si>
  <si>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</si>
  <si>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</si>
  <si>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</si>
  <si>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</si>
  <si>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</si>
  <si>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</si>
  <si>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</si>
  <si>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д.8</t>
  </si>
  <si>
    <t>Замена  автом. Выключателей, светильника, проводов</t>
  </si>
  <si>
    <t>Смена вентилей, внутр. Трубопровода</t>
  </si>
  <si>
    <t>Бестраншейная замена трубопровода водоотведения под.№1</t>
  </si>
  <si>
    <t>Уст-ка домофонов подъезды №№3, 4</t>
  </si>
  <si>
    <t>Уст-ка стальной утепл. Двери на крышу</t>
  </si>
  <si>
    <t>Перечень выполненных работ по программе энергосбержения</t>
  </si>
  <si>
    <t>Замена  светильника (материалы)</t>
  </si>
  <si>
    <t>В ходе плановых осмотров, а также на основании обращений собственников помещений жилого дома №8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</si>
  <si>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</si>
  <si>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</si>
  <si>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 и т.д.)</t>
  </si>
  <si>
    <t>Окраска мусорных контейнеров, скамеек и т.д.</t>
  </si>
  <si>
    <t>Ремонт общестроительный (замки, замена дверных приборов)</t>
  </si>
  <si>
    <t>Промывка системы отопления и водоотведение</t>
  </si>
  <si>
    <t>Нормативная численность обслуживающего персонала  - 3,7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</si>
  <si>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</si>
  <si>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</si>
  <si>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</si>
  <si>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</si>
  <si>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</si>
  <si>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</si>
  <si>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</si>
  <si>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</si>
  <si>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</si>
  <si>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</si>
  <si>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домофонное оборудование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</si>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</sst>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4" fillId="2" borderId="0" xfId="1" applyFont="1" applyFill="1" applyAlignment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vertical="top" wrapText="1"/>
    </xf>
    <xf numFmtId="0" fontId="21" fillId="2" borderId="5" xfId="1" applyFont="1" applyFill="1" applyBorder="1" applyAlignment="1">
      <alignment horizontal="right"/>
    </xf>
    <xf numFmtId="0" fontId="21" fillId="2" borderId="15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9" fillId="2" borderId="0" xfId="2" applyNumberFormat="1" applyFont="1" applyFill="1" applyBorder="1" applyAlignment="1">
      <alignment vertical="center" wrapText="1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6">
          <cell r="C16">
            <v>9294.9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6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3" customWidth="1"/>
    <col min="4" max="4" width="14.42578125" style="3" customWidth="1"/>
    <col min="5" max="5" width="16.140625" style="3" customWidth="1"/>
    <col min="6" max="6" width="15.7109375" style="3" customWidth="1"/>
    <col min="7" max="7" width="17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9" width="12.42578125" style="3" customWidth="1"/>
    <col min="260" max="260" width="14.42578125" style="3" customWidth="1"/>
    <col min="261" max="261" width="16.140625" style="3" customWidth="1"/>
    <col min="262" max="262" width="15.7109375" style="3" customWidth="1"/>
    <col min="263" max="263" width="17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5" width="12.42578125" style="3" customWidth="1"/>
    <col min="516" max="516" width="14.42578125" style="3" customWidth="1"/>
    <col min="517" max="517" width="16.140625" style="3" customWidth="1"/>
    <col min="518" max="518" width="15.7109375" style="3" customWidth="1"/>
    <col min="519" max="519" width="17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71" width="12.42578125" style="3" customWidth="1"/>
    <col min="772" max="772" width="14.42578125" style="3" customWidth="1"/>
    <col min="773" max="773" width="16.140625" style="3" customWidth="1"/>
    <col min="774" max="774" width="15.7109375" style="3" customWidth="1"/>
    <col min="775" max="775" width="17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7" width="12.42578125" style="3" customWidth="1"/>
    <col min="1028" max="1028" width="14.42578125" style="3" customWidth="1"/>
    <col min="1029" max="1029" width="16.140625" style="3" customWidth="1"/>
    <col min="1030" max="1030" width="15.7109375" style="3" customWidth="1"/>
    <col min="1031" max="1031" width="17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3" width="12.42578125" style="3" customWidth="1"/>
    <col min="1284" max="1284" width="14.42578125" style="3" customWidth="1"/>
    <col min="1285" max="1285" width="16.140625" style="3" customWidth="1"/>
    <col min="1286" max="1286" width="15.7109375" style="3" customWidth="1"/>
    <col min="1287" max="1287" width="17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9" width="12.42578125" style="3" customWidth="1"/>
    <col min="1540" max="1540" width="14.42578125" style="3" customWidth="1"/>
    <col min="1541" max="1541" width="16.140625" style="3" customWidth="1"/>
    <col min="1542" max="1542" width="15.7109375" style="3" customWidth="1"/>
    <col min="1543" max="1543" width="17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5" width="12.42578125" style="3" customWidth="1"/>
    <col min="1796" max="1796" width="14.42578125" style="3" customWidth="1"/>
    <col min="1797" max="1797" width="16.140625" style="3" customWidth="1"/>
    <col min="1798" max="1798" width="15.7109375" style="3" customWidth="1"/>
    <col min="1799" max="1799" width="17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51" width="12.42578125" style="3" customWidth="1"/>
    <col min="2052" max="2052" width="14.42578125" style="3" customWidth="1"/>
    <col min="2053" max="2053" width="16.140625" style="3" customWidth="1"/>
    <col min="2054" max="2054" width="15.7109375" style="3" customWidth="1"/>
    <col min="2055" max="2055" width="17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7" width="12.42578125" style="3" customWidth="1"/>
    <col min="2308" max="2308" width="14.42578125" style="3" customWidth="1"/>
    <col min="2309" max="2309" width="16.140625" style="3" customWidth="1"/>
    <col min="2310" max="2310" width="15.7109375" style="3" customWidth="1"/>
    <col min="2311" max="2311" width="17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3" width="12.42578125" style="3" customWidth="1"/>
    <col min="2564" max="2564" width="14.42578125" style="3" customWidth="1"/>
    <col min="2565" max="2565" width="16.140625" style="3" customWidth="1"/>
    <col min="2566" max="2566" width="15.7109375" style="3" customWidth="1"/>
    <col min="2567" max="2567" width="17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9" width="12.42578125" style="3" customWidth="1"/>
    <col min="2820" max="2820" width="14.42578125" style="3" customWidth="1"/>
    <col min="2821" max="2821" width="16.140625" style="3" customWidth="1"/>
    <col min="2822" max="2822" width="15.7109375" style="3" customWidth="1"/>
    <col min="2823" max="2823" width="17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5" width="12.42578125" style="3" customWidth="1"/>
    <col min="3076" max="3076" width="14.42578125" style="3" customWidth="1"/>
    <col min="3077" max="3077" width="16.140625" style="3" customWidth="1"/>
    <col min="3078" max="3078" width="15.7109375" style="3" customWidth="1"/>
    <col min="3079" max="3079" width="17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31" width="12.42578125" style="3" customWidth="1"/>
    <col min="3332" max="3332" width="14.42578125" style="3" customWidth="1"/>
    <col min="3333" max="3333" width="16.140625" style="3" customWidth="1"/>
    <col min="3334" max="3334" width="15.7109375" style="3" customWidth="1"/>
    <col min="3335" max="3335" width="17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7" width="12.42578125" style="3" customWidth="1"/>
    <col min="3588" max="3588" width="14.42578125" style="3" customWidth="1"/>
    <col min="3589" max="3589" width="16.140625" style="3" customWidth="1"/>
    <col min="3590" max="3590" width="15.7109375" style="3" customWidth="1"/>
    <col min="3591" max="3591" width="17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3" width="12.42578125" style="3" customWidth="1"/>
    <col min="3844" max="3844" width="14.42578125" style="3" customWidth="1"/>
    <col min="3845" max="3845" width="16.140625" style="3" customWidth="1"/>
    <col min="3846" max="3846" width="15.7109375" style="3" customWidth="1"/>
    <col min="3847" max="3847" width="17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9" width="12.42578125" style="3" customWidth="1"/>
    <col min="4100" max="4100" width="14.42578125" style="3" customWidth="1"/>
    <col min="4101" max="4101" width="16.140625" style="3" customWidth="1"/>
    <col min="4102" max="4102" width="15.7109375" style="3" customWidth="1"/>
    <col min="4103" max="4103" width="17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5" width="12.42578125" style="3" customWidth="1"/>
    <col min="4356" max="4356" width="14.42578125" style="3" customWidth="1"/>
    <col min="4357" max="4357" width="16.140625" style="3" customWidth="1"/>
    <col min="4358" max="4358" width="15.7109375" style="3" customWidth="1"/>
    <col min="4359" max="4359" width="17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11" width="12.42578125" style="3" customWidth="1"/>
    <col min="4612" max="4612" width="14.42578125" style="3" customWidth="1"/>
    <col min="4613" max="4613" width="16.140625" style="3" customWidth="1"/>
    <col min="4614" max="4614" width="15.7109375" style="3" customWidth="1"/>
    <col min="4615" max="4615" width="17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7" width="12.42578125" style="3" customWidth="1"/>
    <col min="4868" max="4868" width="14.42578125" style="3" customWidth="1"/>
    <col min="4869" max="4869" width="16.140625" style="3" customWidth="1"/>
    <col min="4870" max="4870" width="15.7109375" style="3" customWidth="1"/>
    <col min="4871" max="4871" width="17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3" width="12.42578125" style="3" customWidth="1"/>
    <col min="5124" max="5124" width="14.42578125" style="3" customWidth="1"/>
    <col min="5125" max="5125" width="16.140625" style="3" customWidth="1"/>
    <col min="5126" max="5126" width="15.7109375" style="3" customWidth="1"/>
    <col min="5127" max="5127" width="17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9" width="12.42578125" style="3" customWidth="1"/>
    <col min="5380" max="5380" width="14.42578125" style="3" customWidth="1"/>
    <col min="5381" max="5381" width="16.140625" style="3" customWidth="1"/>
    <col min="5382" max="5382" width="15.7109375" style="3" customWidth="1"/>
    <col min="5383" max="5383" width="17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5" width="12.42578125" style="3" customWidth="1"/>
    <col min="5636" max="5636" width="14.42578125" style="3" customWidth="1"/>
    <col min="5637" max="5637" width="16.140625" style="3" customWidth="1"/>
    <col min="5638" max="5638" width="15.7109375" style="3" customWidth="1"/>
    <col min="5639" max="5639" width="17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91" width="12.42578125" style="3" customWidth="1"/>
    <col min="5892" max="5892" width="14.42578125" style="3" customWidth="1"/>
    <col min="5893" max="5893" width="16.140625" style="3" customWidth="1"/>
    <col min="5894" max="5894" width="15.7109375" style="3" customWidth="1"/>
    <col min="5895" max="5895" width="17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7" width="12.42578125" style="3" customWidth="1"/>
    <col min="6148" max="6148" width="14.42578125" style="3" customWidth="1"/>
    <col min="6149" max="6149" width="16.140625" style="3" customWidth="1"/>
    <col min="6150" max="6150" width="15.7109375" style="3" customWidth="1"/>
    <col min="6151" max="6151" width="17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3" width="12.42578125" style="3" customWidth="1"/>
    <col min="6404" max="6404" width="14.42578125" style="3" customWidth="1"/>
    <col min="6405" max="6405" width="16.140625" style="3" customWidth="1"/>
    <col min="6406" max="6406" width="15.7109375" style="3" customWidth="1"/>
    <col min="6407" max="6407" width="17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9" width="12.42578125" style="3" customWidth="1"/>
    <col min="6660" max="6660" width="14.42578125" style="3" customWidth="1"/>
    <col min="6661" max="6661" width="16.140625" style="3" customWidth="1"/>
    <col min="6662" max="6662" width="15.7109375" style="3" customWidth="1"/>
    <col min="6663" max="6663" width="17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5" width="12.42578125" style="3" customWidth="1"/>
    <col min="6916" max="6916" width="14.42578125" style="3" customWidth="1"/>
    <col min="6917" max="6917" width="16.140625" style="3" customWidth="1"/>
    <col min="6918" max="6918" width="15.7109375" style="3" customWidth="1"/>
    <col min="6919" max="6919" width="17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71" width="12.42578125" style="3" customWidth="1"/>
    <col min="7172" max="7172" width="14.42578125" style="3" customWidth="1"/>
    <col min="7173" max="7173" width="16.140625" style="3" customWidth="1"/>
    <col min="7174" max="7174" width="15.7109375" style="3" customWidth="1"/>
    <col min="7175" max="7175" width="17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7" width="12.42578125" style="3" customWidth="1"/>
    <col min="7428" max="7428" width="14.42578125" style="3" customWidth="1"/>
    <col min="7429" max="7429" width="16.140625" style="3" customWidth="1"/>
    <col min="7430" max="7430" width="15.7109375" style="3" customWidth="1"/>
    <col min="7431" max="7431" width="17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3" width="12.42578125" style="3" customWidth="1"/>
    <col min="7684" max="7684" width="14.42578125" style="3" customWidth="1"/>
    <col min="7685" max="7685" width="16.140625" style="3" customWidth="1"/>
    <col min="7686" max="7686" width="15.7109375" style="3" customWidth="1"/>
    <col min="7687" max="7687" width="17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9" width="12.42578125" style="3" customWidth="1"/>
    <col min="7940" max="7940" width="14.42578125" style="3" customWidth="1"/>
    <col min="7941" max="7941" width="16.140625" style="3" customWidth="1"/>
    <col min="7942" max="7942" width="15.7109375" style="3" customWidth="1"/>
    <col min="7943" max="7943" width="17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5" width="12.42578125" style="3" customWidth="1"/>
    <col min="8196" max="8196" width="14.42578125" style="3" customWidth="1"/>
    <col min="8197" max="8197" width="16.140625" style="3" customWidth="1"/>
    <col min="8198" max="8198" width="15.7109375" style="3" customWidth="1"/>
    <col min="8199" max="8199" width="17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51" width="12.42578125" style="3" customWidth="1"/>
    <col min="8452" max="8452" width="14.42578125" style="3" customWidth="1"/>
    <col min="8453" max="8453" width="16.140625" style="3" customWidth="1"/>
    <col min="8454" max="8454" width="15.7109375" style="3" customWidth="1"/>
    <col min="8455" max="8455" width="17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7" width="12.42578125" style="3" customWidth="1"/>
    <col min="8708" max="8708" width="14.42578125" style="3" customWidth="1"/>
    <col min="8709" max="8709" width="16.140625" style="3" customWidth="1"/>
    <col min="8710" max="8710" width="15.7109375" style="3" customWidth="1"/>
    <col min="8711" max="8711" width="17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3" width="12.42578125" style="3" customWidth="1"/>
    <col min="8964" max="8964" width="14.42578125" style="3" customWidth="1"/>
    <col min="8965" max="8965" width="16.140625" style="3" customWidth="1"/>
    <col min="8966" max="8966" width="15.7109375" style="3" customWidth="1"/>
    <col min="8967" max="8967" width="17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9" width="12.42578125" style="3" customWidth="1"/>
    <col min="9220" max="9220" width="14.42578125" style="3" customWidth="1"/>
    <col min="9221" max="9221" width="16.140625" style="3" customWidth="1"/>
    <col min="9222" max="9222" width="15.7109375" style="3" customWidth="1"/>
    <col min="9223" max="9223" width="17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5" width="12.42578125" style="3" customWidth="1"/>
    <col min="9476" max="9476" width="14.42578125" style="3" customWidth="1"/>
    <col min="9477" max="9477" width="16.140625" style="3" customWidth="1"/>
    <col min="9478" max="9478" width="15.7109375" style="3" customWidth="1"/>
    <col min="9479" max="9479" width="17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31" width="12.42578125" style="3" customWidth="1"/>
    <col min="9732" max="9732" width="14.42578125" style="3" customWidth="1"/>
    <col min="9733" max="9733" width="16.140625" style="3" customWidth="1"/>
    <col min="9734" max="9734" width="15.7109375" style="3" customWidth="1"/>
    <col min="9735" max="9735" width="17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7" width="12.42578125" style="3" customWidth="1"/>
    <col min="9988" max="9988" width="14.42578125" style="3" customWidth="1"/>
    <col min="9989" max="9989" width="16.140625" style="3" customWidth="1"/>
    <col min="9990" max="9990" width="15.7109375" style="3" customWidth="1"/>
    <col min="9991" max="9991" width="17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3" width="12.42578125" style="3" customWidth="1"/>
    <col min="10244" max="10244" width="14.42578125" style="3" customWidth="1"/>
    <col min="10245" max="10245" width="16.140625" style="3" customWidth="1"/>
    <col min="10246" max="10246" width="15.7109375" style="3" customWidth="1"/>
    <col min="10247" max="10247" width="17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9" width="12.42578125" style="3" customWidth="1"/>
    <col min="10500" max="10500" width="14.42578125" style="3" customWidth="1"/>
    <col min="10501" max="10501" width="16.140625" style="3" customWidth="1"/>
    <col min="10502" max="10502" width="15.7109375" style="3" customWidth="1"/>
    <col min="10503" max="10503" width="17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5" width="12.42578125" style="3" customWidth="1"/>
    <col min="10756" max="10756" width="14.42578125" style="3" customWidth="1"/>
    <col min="10757" max="10757" width="16.140625" style="3" customWidth="1"/>
    <col min="10758" max="10758" width="15.7109375" style="3" customWidth="1"/>
    <col min="10759" max="10759" width="17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11" width="12.42578125" style="3" customWidth="1"/>
    <col min="11012" max="11012" width="14.42578125" style="3" customWidth="1"/>
    <col min="11013" max="11013" width="16.140625" style="3" customWidth="1"/>
    <col min="11014" max="11014" width="15.7109375" style="3" customWidth="1"/>
    <col min="11015" max="11015" width="17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7" width="12.42578125" style="3" customWidth="1"/>
    <col min="11268" max="11268" width="14.42578125" style="3" customWidth="1"/>
    <col min="11269" max="11269" width="16.140625" style="3" customWidth="1"/>
    <col min="11270" max="11270" width="15.7109375" style="3" customWidth="1"/>
    <col min="11271" max="11271" width="17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3" width="12.42578125" style="3" customWidth="1"/>
    <col min="11524" max="11524" width="14.42578125" style="3" customWidth="1"/>
    <col min="11525" max="11525" width="16.140625" style="3" customWidth="1"/>
    <col min="11526" max="11526" width="15.7109375" style="3" customWidth="1"/>
    <col min="11527" max="11527" width="17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9" width="12.42578125" style="3" customWidth="1"/>
    <col min="11780" max="11780" width="14.42578125" style="3" customWidth="1"/>
    <col min="11781" max="11781" width="16.140625" style="3" customWidth="1"/>
    <col min="11782" max="11782" width="15.7109375" style="3" customWidth="1"/>
    <col min="11783" max="11783" width="17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5" width="12.42578125" style="3" customWidth="1"/>
    <col min="12036" max="12036" width="14.42578125" style="3" customWidth="1"/>
    <col min="12037" max="12037" width="16.140625" style="3" customWidth="1"/>
    <col min="12038" max="12038" width="15.7109375" style="3" customWidth="1"/>
    <col min="12039" max="12039" width="17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91" width="12.42578125" style="3" customWidth="1"/>
    <col min="12292" max="12292" width="14.42578125" style="3" customWidth="1"/>
    <col min="12293" max="12293" width="16.140625" style="3" customWidth="1"/>
    <col min="12294" max="12294" width="15.7109375" style="3" customWidth="1"/>
    <col min="12295" max="12295" width="17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7" width="12.42578125" style="3" customWidth="1"/>
    <col min="12548" max="12548" width="14.42578125" style="3" customWidth="1"/>
    <col min="12549" max="12549" width="16.140625" style="3" customWidth="1"/>
    <col min="12550" max="12550" width="15.7109375" style="3" customWidth="1"/>
    <col min="12551" max="12551" width="17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3" width="12.42578125" style="3" customWidth="1"/>
    <col min="12804" max="12804" width="14.42578125" style="3" customWidth="1"/>
    <col min="12805" max="12805" width="16.140625" style="3" customWidth="1"/>
    <col min="12806" max="12806" width="15.7109375" style="3" customWidth="1"/>
    <col min="12807" max="12807" width="17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9" width="12.42578125" style="3" customWidth="1"/>
    <col min="13060" max="13060" width="14.42578125" style="3" customWidth="1"/>
    <col min="13061" max="13061" width="16.140625" style="3" customWidth="1"/>
    <col min="13062" max="13062" width="15.7109375" style="3" customWidth="1"/>
    <col min="13063" max="13063" width="17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5" width="12.42578125" style="3" customWidth="1"/>
    <col min="13316" max="13316" width="14.42578125" style="3" customWidth="1"/>
    <col min="13317" max="13317" width="16.140625" style="3" customWidth="1"/>
    <col min="13318" max="13318" width="15.7109375" style="3" customWidth="1"/>
    <col min="13319" max="13319" width="17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71" width="12.42578125" style="3" customWidth="1"/>
    <col min="13572" max="13572" width="14.42578125" style="3" customWidth="1"/>
    <col min="13573" max="13573" width="16.140625" style="3" customWidth="1"/>
    <col min="13574" max="13574" width="15.7109375" style="3" customWidth="1"/>
    <col min="13575" max="13575" width="17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7" width="12.42578125" style="3" customWidth="1"/>
    <col min="13828" max="13828" width="14.42578125" style="3" customWidth="1"/>
    <col min="13829" max="13829" width="16.140625" style="3" customWidth="1"/>
    <col min="13830" max="13830" width="15.7109375" style="3" customWidth="1"/>
    <col min="13831" max="13831" width="17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3" width="12.42578125" style="3" customWidth="1"/>
    <col min="14084" max="14084" width="14.42578125" style="3" customWidth="1"/>
    <col min="14085" max="14085" width="16.140625" style="3" customWidth="1"/>
    <col min="14086" max="14086" width="15.7109375" style="3" customWidth="1"/>
    <col min="14087" max="14087" width="17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9" width="12.42578125" style="3" customWidth="1"/>
    <col min="14340" max="14340" width="14.42578125" style="3" customWidth="1"/>
    <col min="14341" max="14341" width="16.140625" style="3" customWidth="1"/>
    <col min="14342" max="14342" width="15.7109375" style="3" customWidth="1"/>
    <col min="14343" max="14343" width="17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5" width="12.42578125" style="3" customWidth="1"/>
    <col min="14596" max="14596" width="14.42578125" style="3" customWidth="1"/>
    <col min="14597" max="14597" width="16.140625" style="3" customWidth="1"/>
    <col min="14598" max="14598" width="15.7109375" style="3" customWidth="1"/>
    <col min="14599" max="14599" width="17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51" width="12.42578125" style="3" customWidth="1"/>
    <col min="14852" max="14852" width="14.42578125" style="3" customWidth="1"/>
    <col min="14853" max="14853" width="16.140625" style="3" customWidth="1"/>
    <col min="14854" max="14854" width="15.7109375" style="3" customWidth="1"/>
    <col min="14855" max="14855" width="17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7" width="12.42578125" style="3" customWidth="1"/>
    <col min="15108" max="15108" width="14.42578125" style="3" customWidth="1"/>
    <col min="15109" max="15109" width="16.140625" style="3" customWidth="1"/>
    <col min="15110" max="15110" width="15.7109375" style="3" customWidth="1"/>
    <col min="15111" max="15111" width="17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3" width="12.42578125" style="3" customWidth="1"/>
    <col min="15364" max="15364" width="14.42578125" style="3" customWidth="1"/>
    <col min="15365" max="15365" width="16.140625" style="3" customWidth="1"/>
    <col min="15366" max="15366" width="15.7109375" style="3" customWidth="1"/>
    <col min="15367" max="15367" width="17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9" width="12.42578125" style="3" customWidth="1"/>
    <col min="15620" max="15620" width="14.42578125" style="3" customWidth="1"/>
    <col min="15621" max="15621" width="16.140625" style="3" customWidth="1"/>
    <col min="15622" max="15622" width="15.7109375" style="3" customWidth="1"/>
    <col min="15623" max="15623" width="17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5" width="12.42578125" style="3" customWidth="1"/>
    <col min="15876" max="15876" width="14.42578125" style="3" customWidth="1"/>
    <col min="15877" max="15877" width="16.140625" style="3" customWidth="1"/>
    <col min="15878" max="15878" width="15.7109375" style="3" customWidth="1"/>
    <col min="15879" max="15879" width="17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31" width="12.42578125" style="3" customWidth="1"/>
    <col min="16132" max="16132" width="14.42578125" style="3" customWidth="1"/>
    <col min="16133" max="16133" width="16.140625" style="3" customWidth="1"/>
    <col min="16134" max="16134" width="15.7109375" style="3" customWidth="1"/>
    <col min="16135" max="16135" width="17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22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2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2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2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</row>
    <row r="5" spans="1:22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  <c r="N5" s="6"/>
      <c r="O5" s="6"/>
      <c r="P5" s="6"/>
      <c r="Q5" s="6"/>
    </row>
    <row r="6" spans="1:22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  <c r="N6" s="6"/>
      <c r="O6" s="6"/>
      <c r="P6" s="6"/>
      <c r="Q6" s="6"/>
    </row>
    <row r="7" spans="1:22" s="10" customFormat="1" ht="27.7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  <c r="N7" s="6"/>
      <c r="O7" s="6"/>
      <c r="P7" s="6"/>
      <c r="Q7" s="6"/>
    </row>
    <row r="8" spans="1:22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  <c r="N8" s="6"/>
      <c r="O8" s="6"/>
      <c r="P8" s="6"/>
      <c r="Q8" s="6"/>
    </row>
    <row r="9" spans="1:22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  <c r="N9" s="6"/>
      <c r="O9" s="6"/>
      <c r="P9" s="6"/>
      <c r="Q9" s="6"/>
    </row>
    <row r="10" spans="1:22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  <c r="N10" s="6"/>
      <c r="O10" s="6"/>
      <c r="P10" s="6"/>
      <c r="Q10" s="6"/>
    </row>
    <row r="11" spans="1:22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  <c r="N11" s="6"/>
      <c r="O11" s="6"/>
      <c r="P11" s="6"/>
      <c r="Q11" s="6"/>
    </row>
    <row r="12" spans="1:22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  <c r="N12" s="6"/>
      <c r="O12" s="6"/>
      <c r="P12" s="6"/>
      <c r="Q12" s="6"/>
    </row>
    <row r="13" spans="1:22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  <c r="N13" s="6"/>
      <c r="O13" s="6"/>
      <c r="P13" s="6"/>
      <c r="Q13" s="6"/>
    </row>
    <row r="14" spans="1:22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22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1823331.52</v>
      </c>
      <c r="B24" s="42"/>
      <c r="C24" s="43"/>
      <c r="D24" s="44">
        <v>1806651.68</v>
      </c>
      <c r="E24" s="44">
        <v>39032.65</v>
      </c>
      <c r="F24" s="45">
        <f>D24-A24</f>
        <v>-16679.840000000084</v>
      </c>
      <c r="G24" s="46">
        <f>H60</f>
        <v>1852015.162917146</v>
      </c>
      <c r="H24" s="47">
        <f>D24+E24-G24</f>
        <v>-6330.8329171461519</v>
      </c>
      <c r="J24" s="49"/>
    </row>
    <row r="25" spans="1:15" s="48" customFormat="1" ht="47.85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7.2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5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 s="58" customFormat="1" ht="15.75">
      <c r="A33" s="56" t="s">
        <v>37</v>
      </c>
      <c r="B33" s="56"/>
      <c r="C33" s="56"/>
      <c r="D33" s="56"/>
      <c r="E33" s="56"/>
      <c r="F33" s="56"/>
      <c r="G33" s="56"/>
      <c r="H33" s="56"/>
      <c r="I33" s="57"/>
      <c r="J33" s="57"/>
    </row>
    <row r="34" spans="1:10" s="58" customFormat="1">
      <c r="A34" s="59"/>
      <c r="B34" s="60"/>
      <c r="C34" s="61"/>
      <c r="D34" s="61"/>
      <c r="E34" s="62"/>
      <c r="F34" s="62"/>
      <c r="G34" s="60"/>
      <c r="H34" s="63" t="s">
        <v>38</v>
      </c>
      <c r="I34" s="63"/>
    </row>
    <row r="35" spans="1:10" s="58" customFormat="1" ht="15.75">
      <c r="A35" s="64" t="s">
        <v>39</v>
      </c>
      <c r="B35" s="65"/>
      <c r="C35" s="66" t="s">
        <v>40</v>
      </c>
      <c r="D35" s="67"/>
      <c r="E35" s="67"/>
      <c r="F35" s="67"/>
      <c r="G35" s="68"/>
      <c r="H35" s="69" t="s">
        <v>41</v>
      </c>
    </row>
    <row r="36" spans="1:10" s="58" customFormat="1" ht="15" customHeight="1">
      <c r="A36" s="70" t="s">
        <v>42</v>
      </c>
      <c r="B36" s="71"/>
      <c r="C36" s="72" t="s">
        <v>43</v>
      </c>
      <c r="D36" s="73"/>
      <c r="E36" s="73"/>
      <c r="F36" s="73"/>
      <c r="G36" s="73"/>
      <c r="H36" s="74">
        <f>1027+1161+702+411</f>
        <v>3301</v>
      </c>
    </row>
    <row r="37" spans="1:10" s="58" customFormat="1" ht="15" customHeight="1">
      <c r="A37" s="75"/>
      <c r="B37" s="76"/>
      <c r="C37" s="72" t="s">
        <v>44</v>
      </c>
      <c r="D37" s="73"/>
      <c r="E37" s="73"/>
      <c r="F37" s="73"/>
      <c r="G37" s="73"/>
      <c r="H37" s="77">
        <f>46386+1486+3068+7794</f>
        <v>58734</v>
      </c>
    </row>
    <row r="38" spans="1:10" s="58" customFormat="1" ht="15" customHeight="1">
      <c r="A38" s="75"/>
      <c r="B38" s="76"/>
      <c r="C38" s="72" t="s">
        <v>45</v>
      </c>
      <c r="D38" s="73"/>
      <c r="E38" s="73"/>
      <c r="F38" s="73"/>
      <c r="G38" s="73"/>
      <c r="H38" s="77">
        <f>28700</f>
        <v>28700</v>
      </c>
    </row>
    <row r="39" spans="1:10" s="58" customFormat="1" ht="15" customHeight="1">
      <c r="A39" s="75"/>
      <c r="B39" s="76"/>
      <c r="C39" s="72" t="s">
        <v>46</v>
      </c>
      <c r="D39" s="73"/>
      <c r="E39" s="73"/>
      <c r="F39" s="73"/>
      <c r="G39" s="73"/>
      <c r="H39" s="77">
        <f>44227+42433</f>
        <v>86660</v>
      </c>
    </row>
    <row r="40" spans="1:10" s="58" customFormat="1" ht="15" customHeight="1">
      <c r="A40" s="75"/>
      <c r="B40" s="76"/>
      <c r="C40" s="72" t="s">
        <v>47</v>
      </c>
      <c r="D40" s="73"/>
      <c r="E40" s="73"/>
      <c r="F40" s="73"/>
      <c r="G40" s="73"/>
      <c r="H40" s="77">
        <v>8154</v>
      </c>
    </row>
    <row r="41" spans="1:10" s="58" customFormat="1" ht="15" customHeight="1">
      <c r="A41" s="75"/>
      <c r="B41" s="76"/>
      <c r="C41" s="72"/>
      <c r="D41" s="73"/>
      <c r="E41" s="73"/>
      <c r="F41" s="73"/>
      <c r="G41" s="73"/>
      <c r="H41" s="78">
        <f>SUM(H36:H40)</f>
        <v>185549</v>
      </c>
    </row>
    <row r="42" spans="1:10" s="58" customFormat="1" ht="15">
      <c r="A42" s="75"/>
      <c r="B42" s="76"/>
      <c r="C42" s="64" t="s">
        <v>48</v>
      </c>
      <c r="D42" s="65"/>
      <c r="E42" s="65"/>
      <c r="F42" s="65"/>
      <c r="G42" s="79"/>
      <c r="H42" s="78"/>
    </row>
    <row r="43" spans="1:10" s="58" customFormat="1" ht="15">
      <c r="A43" s="75"/>
      <c r="B43" s="76"/>
      <c r="C43" s="72" t="s">
        <v>49</v>
      </c>
      <c r="D43" s="80"/>
      <c r="E43" s="80"/>
      <c r="F43" s="80"/>
      <c r="G43" s="80"/>
      <c r="H43" s="74">
        <f>653</f>
        <v>653</v>
      </c>
    </row>
    <row r="44" spans="1:10">
      <c r="A44" s="81"/>
      <c r="B44" s="81"/>
      <c r="C44" s="81"/>
      <c r="D44" s="81"/>
      <c r="E44" s="82"/>
      <c r="F44" s="82"/>
      <c r="G44" s="82"/>
      <c r="H44" s="82"/>
      <c r="I44" s="82"/>
      <c r="J44" s="82"/>
    </row>
    <row r="45" spans="1:10" ht="42.75" customHeight="1">
      <c r="A45" s="19" t="s">
        <v>50</v>
      </c>
      <c r="B45" s="19"/>
      <c r="C45" s="19"/>
      <c r="D45" s="19"/>
      <c r="E45" s="19"/>
      <c r="F45" s="19"/>
      <c r="G45" s="19"/>
      <c r="H45" s="19"/>
      <c r="I45" s="9"/>
      <c r="J45" s="9"/>
    </row>
    <row r="46" spans="1:10">
      <c r="A46" s="81"/>
      <c r="B46" s="81"/>
      <c r="C46" s="81"/>
      <c r="D46" s="81"/>
      <c r="E46" s="82"/>
      <c r="F46" s="82"/>
      <c r="G46" s="82"/>
      <c r="H46" s="82"/>
      <c r="I46" s="82"/>
      <c r="J46" s="82"/>
    </row>
    <row r="47" spans="1:10" ht="32.25" customHeight="1">
      <c r="A47" s="83" t="s">
        <v>51</v>
      </c>
      <c r="B47" s="83"/>
      <c r="C47" s="83"/>
      <c r="D47" s="83"/>
      <c r="E47" s="83"/>
      <c r="F47" s="83"/>
      <c r="G47" s="83"/>
      <c r="H47" s="83"/>
      <c r="I47" s="84"/>
      <c r="J47" s="84"/>
    </row>
    <row r="48" spans="1:10" ht="15">
      <c r="A48" s="85"/>
      <c r="B48" s="85"/>
      <c r="C48" s="85"/>
      <c r="D48" s="85"/>
      <c r="E48" s="85"/>
      <c r="F48" s="85"/>
      <c r="G48" s="85"/>
      <c r="H48" s="86" t="s">
        <v>52</v>
      </c>
      <c r="J48" s="85"/>
    </row>
    <row r="49" spans="1:23" ht="15.75">
      <c r="A49" s="66" t="s">
        <v>39</v>
      </c>
      <c r="B49" s="68"/>
      <c r="C49" s="66" t="s">
        <v>40</v>
      </c>
      <c r="D49" s="67"/>
      <c r="E49" s="67"/>
      <c r="F49" s="67"/>
      <c r="G49" s="68"/>
      <c r="H49" s="69" t="s">
        <v>41</v>
      </c>
      <c r="I49" s="85"/>
      <c r="J49" s="85"/>
    </row>
    <row r="50" spans="1:23" ht="15" customHeight="1">
      <c r="A50" s="70" t="s">
        <v>42</v>
      </c>
      <c r="B50" s="71"/>
      <c r="C50" s="87" t="s">
        <v>53</v>
      </c>
      <c r="D50" s="88"/>
      <c r="E50" s="88"/>
      <c r="F50" s="88"/>
      <c r="G50" s="89"/>
      <c r="H50" s="90">
        <f>959+1200+520+665+3223+955</f>
        <v>7522</v>
      </c>
      <c r="I50" s="85"/>
      <c r="J50" s="85"/>
    </row>
    <row r="51" spans="1:23" ht="15" customHeight="1">
      <c r="A51" s="75"/>
      <c r="B51" s="76"/>
      <c r="C51" s="72" t="s">
        <v>54</v>
      </c>
      <c r="D51" s="91"/>
      <c r="E51" s="91"/>
      <c r="F51" s="91"/>
      <c r="G51" s="92"/>
      <c r="H51" s="90">
        <v>7640</v>
      </c>
      <c r="I51" s="85"/>
      <c r="J51" s="85"/>
    </row>
    <row r="52" spans="1:23" ht="17.100000000000001" customHeight="1">
      <c r="A52" s="75"/>
      <c r="B52" s="76"/>
      <c r="C52" s="87" t="s">
        <v>55</v>
      </c>
      <c r="D52" s="88"/>
      <c r="E52" s="88"/>
      <c r="F52" s="88"/>
      <c r="G52" s="89"/>
      <c r="H52" s="90">
        <f>1559+1119+2130+2278</f>
        <v>7086</v>
      </c>
      <c r="I52" s="85"/>
      <c r="J52" s="85"/>
      <c r="K52" s="85"/>
      <c r="L52" s="85"/>
    </row>
    <row r="53" spans="1:23" ht="14.25">
      <c r="A53" s="93"/>
      <c r="B53" s="94"/>
      <c r="C53" s="95" t="s">
        <v>56</v>
      </c>
      <c r="D53" s="96"/>
      <c r="E53" s="96"/>
      <c r="F53" s="96"/>
      <c r="G53" s="97"/>
      <c r="H53" s="98">
        <v>10720.86</v>
      </c>
      <c r="I53" s="82"/>
      <c r="J53" s="82"/>
      <c r="M53" s="99"/>
    </row>
    <row r="54" spans="1:23">
      <c r="A54" s="81"/>
      <c r="B54" s="81"/>
      <c r="C54" s="81"/>
      <c r="D54" s="81"/>
      <c r="E54" s="82"/>
      <c r="F54" s="82"/>
      <c r="G54" s="82"/>
      <c r="H54" s="82"/>
      <c r="I54" s="82"/>
      <c r="J54" s="82"/>
    </row>
    <row r="55" spans="1:23">
      <c r="A55" s="6" t="s">
        <v>57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23" ht="18" customHeight="1">
      <c r="A56" s="100" t="s">
        <v>58</v>
      </c>
      <c r="B56" s="100"/>
      <c r="C56" s="100"/>
      <c r="D56" s="100"/>
      <c r="E56" s="100"/>
      <c r="F56" s="100"/>
      <c r="G56" s="100"/>
      <c r="H56" s="100"/>
      <c r="I56" s="101"/>
      <c r="J56" s="101"/>
    </row>
    <row r="57" spans="1:23" ht="12.2" customHeight="1">
      <c r="A57" s="101"/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23" ht="15.75">
      <c r="A58" s="21" t="s">
        <v>59</v>
      </c>
      <c r="B58" s="21"/>
      <c r="C58" s="21"/>
      <c r="D58" s="21"/>
      <c r="E58" s="21"/>
      <c r="F58" s="21"/>
      <c r="G58" s="21"/>
      <c r="H58" s="21"/>
      <c r="I58" s="22"/>
      <c r="J58" s="22"/>
    </row>
    <row r="59" spans="1:23" ht="15.75">
      <c r="A59" s="102"/>
      <c r="B59" s="102"/>
      <c r="C59" s="102"/>
      <c r="D59" s="102"/>
      <c r="E59" s="102"/>
      <c r="F59" s="102"/>
      <c r="G59" s="102"/>
      <c r="H59" s="86" t="s">
        <v>60</v>
      </c>
      <c r="J59" s="102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3" ht="15.75">
      <c r="A60" s="103" t="s">
        <v>61</v>
      </c>
      <c r="B60" s="103"/>
      <c r="C60" s="103"/>
      <c r="D60" s="103"/>
      <c r="E60" s="103"/>
      <c r="F60" s="103"/>
      <c r="G60" s="104"/>
      <c r="H60" s="105">
        <f>SUM(H69:H81)+H62+H68</f>
        <v>1852015.162917146</v>
      </c>
      <c r="I60" s="106"/>
      <c r="J60" s="106"/>
    </row>
    <row r="61" spans="1:23" ht="15">
      <c r="A61" s="107" t="s">
        <v>62</v>
      </c>
      <c r="B61" s="108" t="s">
        <v>63</v>
      </c>
      <c r="C61" s="109"/>
      <c r="D61" s="109"/>
      <c r="E61" s="109"/>
      <c r="F61" s="109"/>
      <c r="G61" s="110"/>
      <c r="H61" s="111" t="s">
        <v>64</v>
      </c>
      <c r="I61" s="112"/>
      <c r="L61" s="6"/>
      <c r="M61" s="6"/>
      <c r="N61" s="6"/>
      <c r="O61" s="6"/>
      <c r="P61" s="6"/>
      <c r="Q61" s="6"/>
      <c r="R61" s="6"/>
    </row>
    <row r="62" spans="1:23" ht="15.75">
      <c r="A62" s="113" t="s">
        <v>65</v>
      </c>
      <c r="B62" s="72" t="s">
        <v>66</v>
      </c>
      <c r="C62" s="73"/>
      <c r="D62" s="73"/>
      <c r="E62" s="73"/>
      <c r="F62" s="73"/>
      <c r="G62" s="73"/>
      <c r="H62" s="114">
        <f>SUM(H63:H67)</f>
        <v>115084.85571836628</v>
      </c>
      <c r="I62" s="23"/>
      <c r="K62" s="115">
        <f>[1]Основное!$C$16*[1]Основное!K35</f>
        <v>0</v>
      </c>
      <c r="L62" s="6"/>
      <c r="M62" s="6"/>
      <c r="N62" s="6"/>
      <c r="O62" s="6"/>
      <c r="P62" s="6"/>
      <c r="Q62" s="6"/>
      <c r="R62" s="6"/>
    </row>
    <row r="63" spans="1:23" ht="15">
      <c r="A63" s="113"/>
      <c r="B63" s="72" t="s">
        <v>67</v>
      </c>
      <c r="C63" s="73"/>
      <c r="D63" s="73"/>
      <c r="E63" s="73"/>
      <c r="F63" s="73"/>
      <c r="G63" s="73"/>
      <c r="H63" s="98">
        <v>4709</v>
      </c>
      <c r="I63" s="23"/>
      <c r="L63" s="6"/>
      <c r="M63" s="6"/>
      <c r="N63" s="6"/>
      <c r="O63" s="6"/>
      <c r="P63" s="6"/>
      <c r="Q63" s="6"/>
      <c r="R63" s="6"/>
    </row>
    <row r="64" spans="1:23" ht="15">
      <c r="A64" s="113"/>
      <c r="B64" s="72" t="s">
        <v>68</v>
      </c>
      <c r="C64" s="73"/>
      <c r="D64" s="73"/>
      <c r="E64" s="73"/>
      <c r="F64" s="73"/>
      <c r="G64" s="73"/>
      <c r="H64" s="98">
        <f>26612+24871</f>
        <v>51483</v>
      </c>
      <c r="I64" s="23"/>
      <c r="L64" s="6"/>
      <c r="M64" s="6"/>
      <c r="N64" s="6"/>
      <c r="O64" s="6"/>
      <c r="P64" s="6"/>
      <c r="Q64" s="6"/>
      <c r="R64" s="6"/>
    </row>
    <row r="65" spans="1:18" ht="15">
      <c r="A65" s="113"/>
      <c r="B65" s="87" t="s">
        <v>69</v>
      </c>
      <c r="C65" s="88"/>
      <c r="D65" s="88"/>
      <c r="E65" s="88"/>
      <c r="F65" s="88"/>
      <c r="G65" s="89"/>
      <c r="H65" s="98">
        <v>3482</v>
      </c>
      <c r="I65" s="23"/>
      <c r="L65" s="6"/>
      <c r="M65" s="6"/>
      <c r="N65" s="6"/>
      <c r="O65" s="6"/>
      <c r="P65" s="6"/>
      <c r="Q65" s="6"/>
      <c r="R65" s="6"/>
    </row>
    <row r="66" spans="1:18" ht="15.75" customHeight="1">
      <c r="A66" s="113"/>
      <c r="B66" s="72" t="s">
        <v>70</v>
      </c>
      <c r="C66" s="91"/>
      <c r="D66" s="91"/>
      <c r="E66" s="91"/>
      <c r="F66" s="91"/>
      <c r="G66" s="91"/>
      <c r="H66" s="98">
        <v>24112</v>
      </c>
      <c r="I66" s="23"/>
      <c r="L66" s="6"/>
      <c r="M66" s="6"/>
      <c r="N66" s="6"/>
      <c r="O66" s="6"/>
      <c r="P66" s="6"/>
      <c r="Q66" s="6"/>
      <c r="R66" s="6"/>
    </row>
    <row r="67" spans="1:18" ht="48.2" customHeight="1">
      <c r="A67" s="113"/>
      <c r="B67" s="116" t="s">
        <v>71</v>
      </c>
      <c r="C67" s="117"/>
      <c r="D67" s="117"/>
      <c r="E67" s="117"/>
      <c r="F67" s="117"/>
      <c r="G67" s="117"/>
      <c r="H67" s="98">
        <f>[1]Основное!C16*[1]Основное!H35+6360</f>
        <v>31298.855718366285</v>
      </c>
      <c r="I67" s="23"/>
      <c r="L67" s="6"/>
      <c r="M67" s="6"/>
      <c r="N67" s="6"/>
      <c r="O67" s="6"/>
      <c r="P67" s="6"/>
      <c r="Q67" s="6"/>
      <c r="R67" s="6"/>
    </row>
    <row r="68" spans="1:18" ht="29.85" customHeight="1">
      <c r="A68" s="113" t="s">
        <v>72</v>
      </c>
      <c r="B68" s="118" t="s">
        <v>73</v>
      </c>
      <c r="C68" s="119"/>
      <c r="D68" s="119"/>
      <c r="E68" s="119"/>
      <c r="F68" s="119"/>
      <c r="G68" s="120"/>
      <c r="H68" s="98">
        <f>10720.86+4297+12644+12644+28700+[1]Основное!H37*[1]Основное!C16</f>
        <v>69005.86</v>
      </c>
      <c r="I68" s="23"/>
      <c r="L68" s="6"/>
      <c r="M68" s="6"/>
      <c r="N68" s="6"/>
      <c r="O68" s="6"/>
      <c r="P68" s="6"/>
      <c r="Q68" s="6"/>
      <c r="R68" s="6"/>
    </row>
    <row r="69" spans="1:18" ht="15">
      <c r="A69" s="113" t="s">
        <v>74</v>
      </c>
      <c r="B69" s="72" t="s">
        <v>75</v>
      </c>
      <c r="C69" s="73"/>
      <c r="D69" s="73"/>
      <c r="E69" s="73"/>
      <c r="F69" s="73"/>
      <c r="G69" s="73"/>
      <c r="H69" s="98">
        <f>[1]Основное!$C$16*[1]Основное!H36</f>
        <v>4817.7026768695423</v>
      </c>
      <c r="I69" s="23"/>
      <c r="L69" s="6"/>
      <c r="M69" s="6"/>
      <c r="N69" s="6"/>
      <c r="O69" s="6"/>
      <c r="P69" s="6"/>
      <c r="Q69" s="6"/>
      <c r="R69" s="6"/>
    </row>
    <row r="70" spans="1:18" ht="15">
      <c r="A70" s="113" t="s">
        <v>76</v>
      </c>
      <c r="B70" s="72" t="s">
        <v>77</v>
      </c>
      <c r="C70" s="73"/>
      <c r="D70" s="73"/>
      <c r="E70" s="73"/>
      <c r="F70" s="73"/>
      <c r="G70" s="73"/>
      <c r="H70" s="98">
        <f>[1]Основное!$C$16*[1]Основное!H38</f>
        <v>85725.235745711238</v>
      </c>
      <c r="I70" s="23"/>
    </row>
    <row r="71" spans="1:18" ht="15">
      <c r="A71" s="113" t="s">
        <v>78</v>
      </c>
      <c r="B71" s="72" t="s">
        <v>79</v>
      </c>
      <c r="C71" s="73"/>
      <c r="D71" s="73"/>
      <c r="E71" s="73"/>
      <c r="F71" s="73"/>
      <c r="G71" s="73"/>
      <c r="H71" s="98">
        <f>[1]Основное!$C$16*[1]Основное!H39</f>
        <v>8223.5459312247876</v>
      </c>
      <c r="I71" s="23"/>
    </row>
    <row r="72" spans="1:18" ht="15">
      <c r="A72" s="113" t="s">
        <v>80</v>
      </c>
      <c r="B72" s="72" t="s">
        <v>81</v>
      </c>
      <c r="C72" s="73"/>
      <c r="D72" s="73"/>
      <c r="E72" s="73"/>
      <c r="F72" s="73"/>
      <c r="G72" s="73"/>
      <c r="H72" s="98">
        <f>[1]Основное!$C$16*[1]Основное!H40</f>
        <v>63972.739477592091</v>
      </c>
      <c r="I72" s="23"/>
    </row>
    <row r="73" spans="1:18" ht="15">
      <c r="A73" s="113" t="s">
        <v>82</v>
      </c>
      <c r="B73" s="72" t="s">
        <v>83</v>
      </c>
      <c r="C73" s="73"/>
      <c r="D73" s="73"/>
      <c r="E73" s="73"/>
      <c r="F73" s="73"/>
      <c r="G73" s="73"/>
      <c r="H73" s="98">
        <f>[1]Основное!$C$16*[1]Основное!H41</f>
        <v>298680.96731706301</v>
      </c>
      <c r="I73" s="23"/>
    </row>
    <row r="74" spans="1:18" ht="15">
      <c r="A74" s="113" t="s">
        <v>84</v>
      </c>
      <c r="B74" s="72" t="s">
        <v>85</v>
      </c>
      <c r="C74" s="73"/>
      <c r="D74" s="73"/>
      <c r="E74" s="73"/>
      <c r="F74" s="73"/>
      <c r="G74" s="73"/>
      <c r="H74" s="98">
        <f>[1]Основное!$C$16*[1]Основное!H42+4100*5</f>
        <v>28249.393857080322</v>
      </c>
      <c r="I74" s="23"/>
    </row>
    <row r="75" spans="1:18" ht="15">
      <c r="A75" s="113" t="s">
        <v>86</v>
      </c>
      <c r="B75" s="72" t="s">
        <v>87</v>
      </c>
      <c r="C75" s="73"/>
      <c r="D75" s="73"/>
      <c r="E75" s="73"/>
      <c r="F75" s="73"/>
      <c r="G75" s="73"/>
      <c r="H75" s="98">
        <f>[1]Основное!$C$16*[1]Основное!H43</f>
        <v>44076.593108626264</v>
      </c>
      <c r="I75" s="23"/>
    </row>
    <row r="76" spans="1:18" ht="15">
      <c r="A76" s="113" t="s">
        <v>88</v>
      </c>
      <c r="B76" s="72" t="s">
        <v>89</v>
      </c>
      <c r="C76" s="73"/>
      <c r="D76" s="73"/>
      <c r="E76" s="73"/>
      <c r="F76" s="73"/>
      <c r="G76" s="73"/>
      <c r="H76" s="98">
        <f>[1]Основное!$C$16*[1]Основное!H44</f>
        <v>31093.013581857573</v>
      </c>
      <c r="I76" s="23"/>
    </row>
    <row r="77" spans="1:18" ht="15">
      <c r="A77" s="113" t="s">
        <v>90</v>
      </c>
      <c r="B77" s="72" t="s">
        <v>91</v>
      </c>
      <c r="C77" s="73"/>
      <c r="D77" s="73"/>
      <c r="E77" s="73"/>
      <c r="F77" s="73"/>
      <c r="G77" s="73"/>
      <c r="H77" s="98">
        <f>[1]Основное!$C$16*[1]Основное!H45</f>
        <v>770241.17922530905</v>
      </c>
      <c r="I77" s="23"/>
    </row>
    <row r="78" spans="1:18" ht="15">
      <c r="A78" s="113" t="s">
        <v>92</v>
      </c>
      <c r="B78" s="72" t="s">
        <v>93</v>
      </c>
      <c r="C78" s="73"/>
      <c r="D78" s="73"/>
      <c r="E78" s="73"/>
      <c r="F78" s="73"/>
      <c r="G78" s="73"/>
      <c r="H78" s="98">
        <f>1289+[1]Основное!$C$16*[1]Основное!H46+7586</f>
        <v>244429.57866926724</v>
      </c>
      <c r="I78" s="23"/>
    </row>
    <row r="79" spans="1:18" ht="15">
      <c r="A79" s="113" t="s">
        <v>94</v>
      </c>
      <c r="B79" s="72" t="s">
        <v>95</v>
      </c>
      <c r="C79" s="73"/>
      <c r="D79" s="73"/>
      <c r="E79" s="73"/>
      <c r="F79" s="73"/>
      <c r="G79" s="73"/>
      <c r="H79" s="98">
        <f>[1]Основное!$C$16*[1]Основное!H47</f>
        <v>20185.122690777516</v>
      </c>
      <c r="I79" s="23"/>
    </row>
    <row r="80" spans="1:18" ht="15">
      <c r="A80" s="113" t="s">
        <v>96</v>
      </c>
      <c r="B80" s="72" t="s">
        <v>97</v>
      </c>
      <c r="C80" s="73"/>
      <c r="D80" s="73"/>
      <c r="E80" s="73"/>
      <c r="F80" s="73"/>
      <c r="G80" s="73"/>
      <c r="H80" s="98">
        <f>[1]Основное!$C$16*[1]Основное!H48</f>
        <v>13529.429317401038</v>
      </c>
      <c r="I80" s="23"/>
    </row>
    <row r="81" spans="1:16" ht="14.25">
      <c r="A81" s="113" t="s">
        <v>98</v>
      </c>
      <c r="B81" s="121" t="s">
        <v>99</v>
      </c>
      <c r="C81" s="122"/>
      <c r="D81" s="122"/>
      <c r="E81" s="122"/>
      <c r="F81" s="122"/>
      <c r="G81" s="122"/>
      <c r="H81" s="123">
        <f>A24*0.03</f>
        <v>54699.945599999999</v>
      </c>
      <c r="I81" s="124"/>
      <c r="J81" s="124"/>
    </row>
    <row r="82" spans="1:16" s="58" customFormat="1" ht="26.45" customHeight="1">
      <c r="A82" s="125" t="s">
        <v>100</v>
      </c>
      <c r="B82" s="125"/>
      <c r="C82" s="125"/>
      <c r="D82" s="125"/>
      <c r="E82" s="125"/>
      <c r="F82" s="125"/>
      <c r="G82" s="125"/>
      <c r="H82" s="125"/>
      <c r="I82" s="126"/>
      <c r="J82" s="126"/>
    </row>
    <row r="83" spans="1:16" s="58" customFormat="1">
      <c r="A83" s="127"/>
      <c r="B83" s="128"/>
      <c r="C83" s="128"/>
      <c r="D83" s="128"/>
      <c r="E83" s="128"/>
      <c r="F83" s="128"/>
      <c r="G83" s="128"/>
      <c r="H83" s="128"/>
      <c r="I83" s="129"/>
      <c r="J83" s="129"/>
    </row>
    <row r="84" spans="1:16" s="58" customFormat="1" ht="15.75">
      <c r="A84" s="130" t="s">
        <v>101</v>
      </c>
      <c r="B84" s="130"/>
      <c r="C84" s="130"/>
      <c r="D84" s="130"/>
      <c r="E84" s="130"/>
      <c r="F84" s="130"/>
      <c r="G84" s="130"/>
      <c r="I84" s="127"/>
      <c r="J84" s="127"/>
    </row>
    <row r="85" spans="1:16" s="58" customFormat="1" ht="15">
      <c r="A85" s="112"/>
      <c r="B85" s="112"/>
      <c r="C85" s="112"/>
      <c r="D85" s="112"/>
      <c r="F85" s="131" t="s">
        <v>102</v>
      </c>
      <c r="H85" s="129"/>
      <c r="I85" s="129"/>
      <c r="J85" s="129"/>
    </row>
    <row r="86" spans="1:16" s="58" customFormat="1" ht="34.5" customHeight="1">
      <c r="A86" s="132" t="s">
        <v>103</v>
      </c>
      <c r="B86" s="133" t="s">
        <v>104</v>
      </c>
      <c r="C86" s="133" t="s">
        <v>105</v>
      </c>
      <c r="D86" s="134" t="s">
        <v>106</v>
      </c>
      <c r="E86" s="135" t="s">
        <v>107</v>
      </c>
      <c r="F86" s="135" t="s">
        <v>108</v>
      </c>
      <c r="G86" s="136" t="s">
        <v>109</v>
      </c>
      <c r="H86" s="137"/>
      <c r="I86" s="138"/>
      <c r="J86" s="139"/>
      <c r="K86" s="129"/>
      <c r="L86" s="129"/>
      <c r="M86" s="129"/>
    </row>
    <row r="87" spans="1:16" s="58" customFormat="1" ht="15">
      <c r="A87" s="132">
        <v>212.65</v>
      </c>
      <c r="B87" s="132">
        <v>7020</v>
      </c>
      <c r="C87" s="132">
        <v>10800</v>
      </c>
      <c r="D87" s="140">
        <v>12000</v>
      </c>
      <c r="E87" s="140">
        <v>3000</v>
      </c>
      <c r="F87" s="140">
        <v>6000</v>
      </c>
      <c r="G87" s="140">
        <f>SUM(A87:F87)</f>
        <v>39032.65</v>
      </c>
      <c r="H87" s="141"/>
      <c r="I87" s="142"/>
      <c r="J87" s="129"/>
      <c r="K87" s="129"/>
    </row>
    <row r="88" spans="1:16" s="58" customFormat="1" ht="15">
      <c r="A88" s="143"/>
      <c r="B88" s="144"/>
      <c r="C88" s="145"/>
      <c r="D88" s="145"/>
      <c r="E88" s="145"/>
      <c r="F88" s="145"/>
      <c r="G88" s="139"/>
      <c r="H88" s="129"/>
      <c r="I88" s="129"/>
      <c r="J88" s="129"/>
    </row>
    <row r="89" spans="1:16" s="58" customFormat="1" ht="90" customHeight="1">
      <c r="A89" s="146" t="s">
        <v>110</v>
      </c>
      <c r="B89" s="146"/>
      <c r="C89" s="146"/>
      <c r="D89" s="146"/>
      <c r="E89" s="146"/>
      <c r="F89" s="146"/>
      <c r="G89" s="146"/>
      <c r="H89" s="146"/>
      <c r="I89" s="147"/>
      <c r="J89" s="147"/>
      <c r="K89" s="147"/>
      <c r="L89" s="147"/>
      <c r="M89" s="147"/>
    </row>
    <row r="90" spans="1:16" ht="65.25" customHeight="1">
      <c r="A90" s="148" t="s">
        <v>111</v>
      </c>
      <c r="B90" s="148"/>
      <c r="C90" s="148"/>
      <c r="D90" s="148"/>
      <c r="E90" s="148"/>
      <c r="F90" s="148"/>
      <c r="G90" s="148"/>
      <c r="H90" s="148"/>
      <c r="I90" s="149"/>
      <c r="J90" s="149"/>
      <c r="K90" s="149"/>
      <c r="L90" s="149"/>
      <c r="M90" s="149"/>
      <c r="N90" s="149"/>
      <c r="O90" s="149"/>
      <c r="P90" s="149"/>
    </row>
    <row r="91" spans="1:16">
      <c r="A91" s="150"/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</row>
    <row r="92" spans="1:16" ht="15">
      <c r="A92" s="151" t="s">
        <v>112</v>
      </c>
      <c r="B92" s="151"/>
      <c r="C92" s="151"/>
      <c r="D92" s="151"/>
      <c r="E92" s="151"/>
      <c r="F92" s="151"/>
      <c r="G92" s="151"/>
      <c r="H92" s="151"/>
      <c r="I92" s="152"/>
      <c r="J92" s="152"/>
      <c r="K92" s="153"/>
      <c r="L92" s="153"/>
      <c r="M92" s="153"/>
      <c r="N92" s="153"/>
      <c r="O92" s="153"/>
      <c r="P92" s="153"/>
    </row>
    <row r="93" spans="1:16" ht="15">
      <c r="A93" s="151" t="s">
        <v>113</v>
      </c>
      <c r="B93" s="151"/>
      <c r="C93" s="151"/>
      <c r="D93" s="151"/>
      <c r="E93" s="151"/>
      <c r="F93" s="151"/>
      <c r="G93" s="151"/>
      <c r="H93" s="151"/>
      <c r="I93" s="152"/>
      <c r="J93" s="152"/>
      <c r="K93" s="153"/>
      <c r="L93" s="153"/>
      <c r="M93" s="153"/>
      <c r="N93" s="153"/>
      <c r="O93" s="153"/>
      <c r="P93" s="153"/>
    </row>
    <row r="94" spans="1:16" ht="14.25">
      <c r="A94" s="154" t="s">
        <v>114</v>
      </c>
      <c r="B94" s="154"/>
      <c r="C94" s="154"/>
      <c r="D94" s="154"/>
      <c r="E94" s="154"/>
      <c r="F94" s="154"/>
      <c r="G94" s="154"/>
      <c r="H94" s="154"/>
      <c r="I94" s="155"/>
      <c r="J94" s="155"/>
      <c r="K94" s="155"/>
      <c r="L94" s="155"/>
      <c r="M94" s="155"/>
      <c r="N94" s="155"/>
      <c r="O94" s="155"/>
      <c r="P94" s="155"/>
    </row>
    <row r="95" spans="1:16" ht="15">
      <c r="A95" s="156" t="s">
        <v>115</v>
      </c>
      <c r="B95" s="156"/>
      <c r="C95" s="156"/>
      <c r="D95" s="156"/>
      <c r="E95" s="156"/>
      <c r="F95" s="156"/>
      <c r="G95" s="156"/>
      <c r="H95" s="156"/>
      <c r="I95" s="157"/>
      <c r="J95" s="157"/>
      <c r="K95" s="158"/>
      <c r="L95" s="158"/>
      <c r="M95" s="158"/>
      <c r="N95" s="158"/>
      <c r="O95" s="158"/>
      <c r="P95" s="158"/>
    </row>
    <row r="96" spans="1:16" ht="15">
      <c r="A96" s="159" t="s">
        <v>116</v>
      </c>
      <c r="B96" s="159"/>
      <c r="C96" s="159"/>
      <c r="D96" s="159"/>
      <c r="E96" s="159"/>
      <c r="F96" s="159"/>
      <c r="G96" s="159"/>
      <c r="H96" s="159"/>
      <c r="I96" s="160"/>
      <c r="J96" s="160"/>
      <c r="K96" s="161"/>
      <c r="L96" s="161"/>
      <c r="M96" s="161"/>
      <c r="N96" s="161"/>
      <c r="O96" s="161"/>
      <c r="P96" s="161"/>
    </row>
  </sheetData>
  <mergeCells count="52">
    <mergeCell ref="A90:H90"/>
    <mergeCell ref="A92:H92"/>
    <mergeCell ref="A93:H93"/>
    <mergeCell ref="A94:H94"/>
    <mergeCell ref="A95:H95"/>
    <mergeCell ref="A96:H96"/>
    <mergeCell ref="B67:G67"/>
    <mergeCell ref="B68:G68"/>
    <mergeCell ref="A82:H82"/>
    <mergeCell ref="B83:H83"/>
    <mergeCell ref="A84:G84"/>
    <mergeCell ref="A89:H89"/>
    <mergeCell ref="A56:H56"/>
    <mergeCell ref="A58:H58"/>
    <mergeCell ref="L59:W59"/>
    <mergeCell ref="A60:G60"/>
    <mergeCell ref="B61:G61"/>
    <mergeCell ref="B65:G65"/>
    <mergeCell ref="A45:H45"/>
    <mergeCell ref="A47:H47"/>
    <mergeCell ref="A49:B49"/>
    <mergeCell ref="C49:G49"/>
    <mergeCell ref="A50:B53"/>
    <mergeCell ref="C50:G50"/>
    <mergeCell ref="C52:G52"/>
    <mergeCell ref="C53:G53"/>
    <mergeCell ref="C34:D34"/>
    <mergeCell ref="E34:F34"/>
    <mergeCell ref="A35:B35"/>
    <mergeCell ref="C35:G35"/>
    <mergeCell ref="A36:B43"/>
    <mergeCell ref="C42:G42"/>
    <mergeCell ref="A24:C24"/>
    <mergeCell ref="A25:H25"/>
    <mergeCell ref="A26:H26"/>
    <mergeCell ref="A28:H28"/>
    <mergeCell ref="A30:H30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V15"/>
    <mergeCell ref="A17:H17"/>
  </mergeCells>
  <hyperlinks>
    <hyperlink ref="B61" r:id="rId1" display="blgorod@rambler.ru,"/>
    <hyperlink ref="B60" r:id="rId2" display="blgorod@rambler.ru,"/>
    <hyperlink ref="A9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57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8</vt:lpstr>
      <vt:lpstr>Лист1</vt:lpstr>
      <vt:lpstr>Лист2</vt:lpstr>
      <vt:lpstr>Лист3</vt:lpstr>
      <vt:lpstr>'Садовая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2022-03-23T06:31:41Z</dcterms:modified>
</cp:coreProperties>
</file>