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16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16'!$A$1:$H$91</definedName>
  </definedNames>
  <calcPr calcId="124519"/>
</workbook>
</file>

<file path=xl/calcChain.xml><?xml version="1.0" encoding="utf-8"?>
<calcChain xmlns="http://schemas.openxmlformats.org/spreadsheetml/2006/main">
  <c r="A82" i="4"/>
  <c r="F82" s="1"/>
  <c r="H76"/>
  <c r="H75"/>
  <c r="H74"/>
  <c r="H73"/>
  <c r="H72"/>
  <c r="H71"/>
  <c r="H69"/>
  <c r="H68"/>
  <c r="H67"/>
  <c r="H66"/>
  <c r="H65"/>
  <c r="H64"/>
  <c r="H63"/>
  <c r="H62"/>
  <c r="H61"/>
  <c r="H60" s="1"/>
  <c r="H58" s="1"/>
  <c r="G24" s="1"/>
  <c r="H24" s="1"/>
  <c r="K60"/>
  <c r="H51"/>
  <c r="H42"/>
  <c r="F24"/>
</calcChain>
</file>

<file path=xl/comments1.xml><?xml version="1.0" encoding="utf-8"?>
<comments xmlns="http://schemas.openxmlformats.org/spreadsheetml/2006/main">
  <authors>
    <author>Автор</author>
  </authors>
  <commentList>
    <comment ref="H65" authorId="0">
      <text>
        <r>
          <rPr>
            <b/>
            <sz val="9"/>
            <color indexed="81"/>
            <rFont val="Tahoma"/>
            <family val="2"/>
            <charset val="204"/>
          </rPr>
          <t>ремонт подъезда з/пл, швы, промывка, переоф.тех.док.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<sst xmlns="http://schemas.openxmlformats.org/spreadsheetml/2006/main" count="113" uniqueCount="109">
  <si>
    <t>Отчет ООО "Аргумент"</t>
  </si>
  <si>
    <t xml:space="preserve"> об исполнении договора управления жилым домом №16 по ул.Садовая</t>
  </si>
  <si>
    <t xml:space="preserve">за период: 2022 г. </t>
  </si>
  <si>
    <t xml:space="preserve">Адрес дома - Садовая 16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</si>
  <si>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18,22 руб/м², </t>
    </r>
  </si>
  <si>
    <t>Принят в управление - ноябрь 2008 г.</t>
  </si>
  <si>
    <t>Общая площадь дома - 14515,60 кв. м</t>
  </si>
  <si>
    <t>Общая площадь квартир -11296,70 кв.м.</t>
  </si>
  <si>
    <t>Количество этажей - 9</t>
  </si>
  <si>
    <t>в т.ч:</t>
  </si>
  <si>
    <t>Количество подъездов - 6</t>
  </si>
  <si>
    <t>Количество квартир - 215</t>
  </si>
  <si>
    <t xml:space="preserve"> - содержание </t>
  </si>
  <si>
    <t>12,87 руб/м²</t>
  </si>
  <si>
    <t>Площадь подъезда - 1653 кв. м</t>
  </si>
  <si>
    <t xml:space="preserve"> - текущий ремонт </t>
  </si>
  <si>
    <t>1,95 руб/м²</t>
  </si>
  <si>
    <t>Площадь подвала - 1445 кв. м</t>
  </si>
  <si>
    <t xml:space="preserve"> - содержание лифтов </t>
  </si>
  <si>
    <t>3,40 руб/м²</t>
  </si>
  <si>
    <t>Площадь кровли - 1635,7 кв. м</t>
  </si>
  <si>
    <t>Площадь газона - 610 кв. м</t>
  </si>
  <si>
    <t>В таблице №1 приведено движение денежных средств по статье содержание и текущий ремонт  по лицевому счету дома №16 по ул.Садовая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</si>
  <si>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</si>
  <si>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</si>
  <si>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</si>
  <si>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</si>
  <si>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</si>
  <si>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</si>
  <si>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</si>
  <si>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</si>
  <si>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2022г.  с учётом перерасхода/экономии за прошлые периоды составляет -71 976 руб. </t>
  </si>
  <si>
    <r>
      <t xml:space="preserve">Задолженность населения за жку на 31.12.2022г. составляет 147 927,94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</si>
  <si>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2022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</si>
  <si>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</si>
  <si>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</si>
  <si>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</si>
  <si>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</si>
  <si>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</si>
  <si>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</si>
  <si>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</si>
  <si>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</si>
  <si>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д.16</t>
  </si>
  <si>
    <t>Ремонт отмостки</t>
  </si>
  <si>
    <t>Электромонтажные работы</t>
  </si>
  <si>
    <t>Сантехнические работы</t>
  </si>
  <si>
    <t>Общестроительные работы( в т.ч. замена мус.конт.)</t>
  </si>
  <si>
    <t>Ремонт подъезда</t>
  </si>
  <si>
    <t>Ремонт межпанельных швов кв.112</t>
  </si>
  <si>
    <t>В ходе плановых осмотров, а также на основании обращений собственников помещений жилого дома №16 по ул.Садовая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</si>
  <si>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</si>
  <si>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</si>
  <si>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(лампы, выключатели)</t>
  </si>
  <si>
    <t>Ремонт общестроительный (,замена  замков, окраска мусорных контейнеров, скамеек и т.д.)</t>
  </si>
  <si>
    <t>Промывка системы отопления и водоотведение</t>
  </si>
  <si>
    <t>Нормативная численность обслуживающего персонала  - 4,1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</si>
  <si>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</si>
  <si>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</si>
  <si>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</si>
  <si>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</si>
  <si>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</si>
  <si>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</si>
  <si>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</si>
  <si>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</si>
  <si>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</si>
  <si>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</si>
  <si>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общестроительный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</si>
  <si>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</si>
  <si>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</si>
  <si>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</si>
  <si>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</si>
  <si>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</si>
  <si>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</si>
  <si>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</si>
  <si>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</si>
  <si>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</si>
  <si>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</si>
  <si>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</si>
  <si>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</si>
  <si>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</si>
  <si>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</si>
  <si>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</si>
  <si>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</si>
  <si>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11</t>
  </si>
  <si>
    <t>Заработная плата</t>
  </si>
  <si>
    <t>12</t>
  </si>
  <si>
    <t>Начисления на з/пл (30,2%)</t>
  </si>
  <si>
    <t>13</t>
  </si>
  <si>
    <t>Налоги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</si>
  <si>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</si>
  <si>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 xml:space="preserve">Рентабельность 3% </t>
  </si>
  <si>
    <t>Доходы полученные от размещения рекламы и предоставления места под аренду в многоквартирном доме №16 по ул.Садовая представлены в таблице №5</t>
  </si>
  <si>
    <t>Денежные средства за аренду общего имущества</t>
  </si>
  <si>
    <t>Таблица №5</t>
  </si>
  <si>
    <t>ООО "Лифтборт", ИП Квасова</t>
  </si>
  <si>
    <t>ИП Шишкин</t>
  </si>
  <si>
    <t xml:space="preserve">Ростелеком </t>
  </si>
  <si>
    <t>Вымпел-Коммуникации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</si>
  <si>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</si>
  <si>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</si>
  <si>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</si>
  <si>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</si>
  <si>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</si>
  <si>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</si>
  <si>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</si>
  <si>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</si>
  <si>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</si>
  <si>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t>9</t>
  </si>
  <si>
    <t>10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</si>
</sst>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/>
    <xf numFmtId="0" fontId="5" fillId="2" borderId="0" xfId="1" applyFont="1" applyFill="1" applyAlignment="1"/>
    <xf numFmtId="0" fontId="6" fillId="2" borderId="0" xfId="1" applyFont="1" applyFill="1" applyAlignment="1"/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4" fillId="2" borderId="0" xfId="2" applyFont="1" applyFill="1" applyBorder="1" applyAlignment="1">
      <alignment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7" fillId="3" borderId="0" xfId="1" applyFont="1" applyFill="1">
      <alignment horizontal="left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13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right"/>
    </xf>
    <xf numFmtId="1" fontId="6" fillId="2" borderId="5" xfId="1" applyNumberFormat="1" applyFont="1" applyFill="1" applyBorder="1" applyAlignment="1">
      <alignment horizontal="right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21" fillId="2" borderId="5" xfId="1" applyFont="1" applyFill="1" applyBorder="1" applyAlignment="1">
      <alignment horizontal="right"/>
    </xf>
    <xf numFmtId="0" fontId="21" fillId="2" borderId="0" xfId="1" applyFont="1" applyFill="1" applyBorder="1" applyAlignment="1">
      <alignment horizontal="center" vertical="center" wrapText="1"/>
    </xf>
    <xf numFmtId="1" fontId="4" fillId="2" borderId="0" xfId="2" applyNumberFormat="1" applyFont="1" applyFill="1" applyBorder="1"/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1" fontId="4" fillId="2" borderId="0" xfId="2" applyNumberFormat="1" applyFont="1" applyFill="1"/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1" fontId="21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1" fontId="6" fillId="2" borderId="5" xfId="1" applyNumberFormat="1" applyFont="1" applyFill="1" applyBorder="1" applyAlignment="1"/>
    <xf numFmtId="1" fontId="6" fillId="3" borderId="5" xfId="1" applyNumberFormat="1" applyFont="1" applyFill="1" applyBorder="1" applyAlignment="1"/>
    <xf numFmtId="1" fontId="6" fillId="2" borderId="13" xfId="1" applyNumberFormat="1" applyFont="1" applyFill="1" applyBorder="1" applyAlignment="1"/>
    <xf numFmtId="0" fontId="6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3" fillId="2" borderId="0" xfId="1" applyFont="1" applyFill="1" applyBorder="1" applyAlignment="1"/>
    <xf numFmtId="0" fontId="15" fillId="2" borderId="0" xfId="1" applyFont="1" applyFill="1" applyBorder="1" applyAlignment="1"/>
    <xf numFmtId="0" fontId="6" fillId="2" borderId="5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0" fontId="14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/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/>
    <xf numFmtId="0" fontId="34" fillId="2" borderId="0" xfId="2" applyFont="1" applyFill="1" applyAlignment="1"/>
    <xf numFmtId="0" fontId="31" fillId="2" borderId="0" xfId="2" applyFont="1" applyFill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2" fontId="29" fillId="2" borderId="0" xfId="3" applyNumberFormat="1" applyFont="1" applyFill="1" applyAlignment="1" applyProtection="1">
      <alignment horizontal="center"/>
    </xf>
    <xf numFmtId="0" fontId="30" fillId="2" borderId="0" xfId="2" applyFont="1" applyFill="1" applyAlignment="1">
      <alignment horizontal="center"/>
    </xf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left" wrapText="1"/>
    </xf>
    <xf numFmtId="0" fontId="20" fillId="2" borderId="0" xfId="1" applyFont="1" applyFill="1" applyBorder="1" applyAlignment="1">
      <alignment horizontal="left"/>
    </xf>
    <xf numFmtId="0" fontId="25" fillId="3" borderId="0" xfId="1" applyFont="1" applyFill="1" applyBorder="1" applyAlignment="1">
      <alignment horizontal="center"/>
    </xf>
    <xf numFmtId="0" fontId="22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center"/>
    </xf>
    <xf numFmtId="0" fontId="5" fillId="2" borderId="0" xfId="1" applyFont="1" applyFill="1">
      <alignment horizontal="left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6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center" wrapText="1"/>
    </xf>
    <xf numFmtId="0" fontId="13" fillId="2" borderId="13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left" wrapText="1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left" vertical="top" wrapText="1"/>
    </xf>
    <xf numFmtId="0" fontId="6" fillId="2" borderId="14" xfId="1" applyFont="1" applyFill="1" applyBorder="1" applyAlignment="1">
      <alignment horizontal="left" vertical="top" wrapText="1"/>
    </xf>
    <xf numFmtId="0" fontId="6" fillId="2" borderId="15" xfId="1" applyFont="1" applyFill="1" applyBorder="1" applyAlignment="1">
      <alignment horizontal="left" vertical="top" wrapText="1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14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7" fillId="3" borderId="0" xfId="1" applyFont="1" applyFill="1" applyAlignment="1">
      <alignment horizontal="justify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2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18">
          <cell r="C18">
            <v>11296.7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1"/>
  <sheetViews>
    <sheetView tabSelected="1" view="pageBreakPreview" zoomScaleSheetLayoutView="100" workbookViewId="0">
      <selection sqref="A1:H1"/>
    </sheetView>
  </sheetViews>
  <sheetFormatPr defaultRowHeight="12.75"/>
  <cols>
    <col min="1" max="1" width="12.42578125" style="2" customWidth="1"/>
    <col min="2" max="2" width="11.85546875" style="2" customWidth="1"/>
    <col min="3" max="3" width="14.5703125" style="2" customWidth="1"/>
    <col min="4" max="4" width="15" style="2" customWidth="1"/>
    <col min="5" max="5" width="15.85546875" style="2" customWidth="1"/>
    <col min="6" max="6" width="15.140625" style="2" customWidth="1"/>
    <col min="7" max="7" width="17.85546875" style="2" customWidth="1"/>
    <col min="8" max="8" width="14.140625" style="2" bestFit="1" customWidth="1"/>
    <col min="9" max="9" width="9.140625" style="2"/>
    <col min="10" max="10" width="7" style="2" customWidth="1"/>
    <col min="11" max="256" width="9.140625" style="2"/>
    <col min="257" max="257" width="12.42578125" style="2" customWidth="1"/>
    <col min="258" max="258" width="11.85546875" style="2" customWidth="1"/>
    <col min="259" max="259" width="14.5703125" style="2" customWidth="1"/>
    <col min="260" max="260" width="15" style="2" customWidth="1"/>
    <col min="261" max="261" width="15.85546875" style="2" customWidth="1"/>
    <col min="262" max="262" width="15.140625" style="2" customWidth="1"/>
    <col min="263" max="263" width="17.85546875" style="2" customWidth="1"/>
    <col min="264" max="264" width="14.140625" style="2" bestFit="1" customWidth="1"/>
    <col min="265" max="265" width="9.140625" style="2"/>
    <col min="266" max="266" width="7" style="2" customWidth="1"/>
    <col min="267" max="512" width="9.140625" style="2"/>
    <col min="513" max="513" width="12.42578125" style="2" customWidth="1"/>
    <col min="514" max="514" width="11.85546875" style="2" customWidth="1"/>
    <col min="515" max="515" width="14.5703125" style="2" customWidth="1"/>
    <col min="516" max="516" width="15" style="2" customWidth="1"/>
    <col min="517" max="517" width="15.85546875" style="2" customWidth="1"/>
    <col min="518" max="518" width="15.140625" style="2" customWidth="1"/>
    <col min="519" max="519" width="17.85546875" style="2" customWidth="1"/>
    <col min="520" max="520" width="14.140625" style="2" bestFit="1" customWidth="1"/>
    <col min="521" max="521" width="9.140625" style="2"/>
    <col min="522" max="522" width="7" style="2" customWidth="1"/>
    <col min="523" max="768" width="9.140625" style="2"/>
    <col min="769" max="769" width="12.42578125" style="2" customWidth="1"/>
    <col min="770" max="770" width="11.85546875" style="2" customWidth="1"/>
    <col min="771" max="771" width="14.5703125" style="2" customWidth="1"/>
    <col min="772" max="772" width="15" style="2" customWidth="1"/>
    <col min="773" max="773" width="15.85546875" style="2" customWidth="1"/>
    <col min="774" max="774" width="15.140625" style="2" customWidth="1"/>
    <col min="775" max="775" width="17.85546875" style="2" customWidth="1"/>
    <col min="776" max="776" width="14.140625" style="2" bestFit="1" customWidth="1"/>
    <col min="777" max="777" width="9.140625" style="2"/>
    <col min="778" max="778" width="7" style="2" customWidth="1"/>
    <col min="779" max="1024" width="9.140625" style="2"/>
    <col min="1025" max="1025" width="12.42578125" style="2" customWidth="1"/>
    <col min="1026" max="1026" width="11.85546875" style="2" customWidth="1"/>
    <col min="1027" max="1027" width="14.5703125" style="2" customWidth="1"/>
    <col min="1028" max="1028" width="15" style="2" customWidth="1"/>
    <col min="1029" max="1029" width="15.85546875" style="2" customWidth="1"/>
    <col min="1030" max="1030" width="15.140625" style="2" customWidth="1"/>
    <col min="1031" max="1031" width="17.85546875" style="2" customWidth="1"/>
    <col min="1032" max="1032" width="14.140625" style="2" bestFit="1" customWidth="1"/>
    <col min="1033" max="1033" width="9.140625" style="2"/>
    <col min="1034" max="1034" width="7" style="2" customWidth="1"/>
    <col min="1035" max="1280" width="9.140625" style="2"/>
    <col min="1281" max="1281" width="12.42578125" style="2" customWidth="1"/>
    <col min="1282" max="1282" width="11.85546875" style="2" customWidth="1"/>
    <col min="1283" max="1283" width="14.5703125" style="2" customWidth="1"/>
    <col min="1284" max="1284" width="15" style="2" customWidth="1"/>
    <col min="1285" max="1285" width="15.85546875" style="2" customWidth="1"/>
    <col min="1286" max="1286" width="15.140625" style="2" customWidth="1"/>
    <col min="1287" max="1287" width="17.85546875" style="2" customWidth="1"/>
    <col min="1288" max="1288" width="14.140625" style="2" bestFit="1" customWidth="1"/>
    <col min="1289" max="1289" width="9.140625" style="2"/>
    <col min="1290" max="1290" width="7" style="2" customWidth="1"/>
    <col min="1291" max="1536" width="9.140625" style="2"/>
    <col min="1537" max="1537" width="12.42578125" style="2" customWidth="1"/>
    <col min="1538" max="1538" width="11.85546875" style="2" customWidth="1"/>
    <col min="1539" max="1539" width="14.5703125" style="2" customWidth="1"/>
    <col min="1540" max="1540" width="15" style="2" customWidth="1"/>
    <col min="1541" max="1541" width="15.85546875" style="2" customWidth="1"/>
    <col min="1542" max="1542" width="15.140625" style="2" customWidth="1"/>
    <col min="1543" max="1543" width="17.85546875" style="2" customWidth="1"/>
    <col min="1544" max="1544" width="14.140625" style="2" bestFit="1" customWidth="1"/>
    <col min="1545" max="1545" width="9.140625" style="2"/>
    <col min="1546" max="1546" width="7" style="2" customWidth="1"/>
    <col min="1547" max="1792" width="9.140625" style="2"/>
    <col min="1793" max="1793" width="12.42578125" style="2" customWidth="1"/>
    <col min="1794" max="1794" width="11.85546875" style="2" customWidth="1"/>
    <col min="1795" max="1795" width="14.5703125" style="2" customWidth="1"/>
    <col min="1796" max="1796" width="15" style="2" customWidth="1"/>
    <col min="1797" max="1797" width="15.85546875" style="2" customWidth="1"/>
    <col min="1798" max="1798" width="15.140625" style="2" customWidth="1"/>
    <col min="1799" max="1799" width="17.85546875" style="2" customWidth="1"/>
    <col min="1800" max="1800" width="14.140625" style="2" bestFit="1" customWidth="1"/>
    <col min="1801" max="1801" width="9.140625" style="2"/>
    <col min="1802" max="1802" width="7" style="2" customWidth="1"/>
    <col min="1803" max="2048" width="9.140625" style="2"/>
    <col min="2049" max="2049" width="12.42578125" style="2" customWidth="1"/>
    <col min="2050" max="2050" width="11.85546875" style="2" customWidth="1"/>
    <col min="2051" max="2051" width="14.5703125" style="2" customWidth="1"/>
    <col min="2052" max="2052" width="15" style="2" customWidth="1"/>
    <col min="2053" max="2053" width="15.85546875" style="2" customWidth="1"/>
    <col min="2054" max="2054" width="15.140625" style="2" customWidth="1"/>
    <col min="2055" max="2055" width="17.85546875" style="2" customWidth="1"/>
    <col min="2056" max="2056" width="14.140625" style="2" bestFit="1" customWidth="1"/>
    <col min="2057" max="2057" width="9.140625" style="2"/>
    <col min="2058" max="2058" width="7" style="2" customWidth="1"/>
    <col min="2059" max="2304" width="9.140625" style="2"/>
    <col min="2305" max="2305" width="12.42578125" style="2" customWidth="1"/>
    <col min="2306" max="2306" width="11.85546875" style="2" customWidth="1"/>
    <col min="2307" max="2307" width="14.5703125" style="2" customWidth="1"/>
    <col min="2308" max="2308" width="15" style="2" customWidth="1"/>
    <col min="2309" max="2309" width="15.85546875" style="2" customWidth="1"/>
    <col min="2310" max="2310" width="15.140625" style="2" customWidth="1"/>
    <col min="2311" max="2311" width="17.85546875" style="2" customWidth="1"/>
    <col min="2312" max="2312" width="14.140625" style="2" bestFit="1" customWidth="1"/>
    <col min="2313" max="2313" width="9.140625" style="2"/>
    <col min="2314" max="2314" width="7" style="2" customWidth="1"/>
    <col min="2315" max="2560" width="9.140625" style="2"/>
    <col min="2561" max="2561" width="12.42578125" style="2" customWidth="1"/>
    <col min="2562" max="2562" width="11.85546875" style="2" customWidth="1"/>
    <col min="2563" max="2563" width="14.5703125" style="2" customWidth="1"/>
    <col min="2564" max="2564" width="15" style="2" customWidth="1"/>
    <col min="2565" max="2565" width="15.85546875" style="2" customWidth="1"/>
    <col min="2566" max="2566" width="15.140625" style="2" customWidth="1"/>
    <col min="2567" max="2567" width="17.85546875" style="2" customWidth="1"/>
    <col min="2568" max="2568" width="14.140625" style="2" bestFit="1" customWidth="1"/>
    <col min="2569" max="2569" width="9.140625" style="2"/>
    <col min="2570" max="2570" width="7" style="2" customWidth="1"/>
    <col min="2571" max="2816" width="9.140625" style="2"/>
    <col min="2817" max="2817" width="12.42578125" style="2" customWidth="1"/>
    <col min="2818" max="2818" width="11.85546875" style="2" customWidth="1"/>
    <col min="2819" max="2819" width="14.5703125" style="2" customWidth="1"/>
    <col min="2820" max="2820" width="15" style="2" customWidth="1"/>
    <col min="2821" max="2821" width="15.85546875" style="2" customWidth="1"/>
    <col min="2822" max="2822" width="15.140625" style="2" customWidth="1"/>
    <col min="2823" max="2823" width="17.85546875" style="2" customWidth="1"/>
    <col min="2824" max="2824" width="14.140625" style="2" bestFit="1" customWidth="1"/>
    <col min="2825" max="2825" width="9.140625" style="2"/>
    <col min="2826" max="2826" width="7" style="2" customWidth="1"/>
    <col min="2827" max="3072" width="9.140625" style="2"/>
    <col min="3073" max="3073" width="12.42578125" style="2" customWidth="1"/>
    <col min="3074" max="3074" width="11.85546875" style="2" customWidth="1"/>
    <col min="3075" max="3075" width="14.5703125" style="2" customWidth="1"/>
    <col min="3076" max="3076" width="15" style="2" customWidth="1"/>
    <col min="3077" max="3077" width="15.85546875" style="2" customWidth="1"/>
    <col min="3078" max="3078" width="15.140625" style="2" customWidth="1"/>
    <col min="3079" max="3079" width="17.85546875" style="2" customWidth="1"/>
    <col min="3080" max="3080" width="14.140625" style="2" bestFit="1" customWidth="1"/>
    <col min="3081" max="3081" width="9.140625" style="2"/>
    <col min="3082" max="3082" width="7" style="2" customWidth="1"/>
    <col min="3083" max="3328" width="9.140625" style="2"/>
    <col min="3329" max="3329" width="12.42578125" style="2" customWidth="1"/>
    <col min="3330" max="3330" width="11.85546875" style="2" customWidth="1"/>
    <col min="3331" max="3331" width="14.5703125" style="2" customWidth="1"/>
    <col min="3332" max="3332" width="15" style="2" customWidth="1"/>
    <col min="3333" max="3333" width="15.85546875" style="2" customWidth="1"/>
    <col min="3334" max="3334" width="15.140625" style="2" customWidth="1"/>
    <col min="3335" max="3335" width="17.85546875" style="2" customWidth="1"/>
    <col min="3336" max="3336" width="14.140625" style="2" bestFit="1" customWidth="1"/>
    <col min="3337" max="3337" width="9.140625" style="2"/>
    <col min="3338" max="3338" width="7" style="2" customWidth="1"/>
    <col min="3339" max="3584" width="9.140625" style="2"/>
    <col min="3585" max="3585" width="12.42578125" style="2" customWidth="1"/>
    <col min="3586" max="3586" width="11.85546875" style="2" customWidth="1"/>
    <col min="3587" max="3587" width="14.5703125" style="2" customWidth="1"/>
    <col min="3588" max="3588" width="15" style="2" customWidth="1"/>
    <col min="3589" max="3589" width="15.85546875" style="2" customWidth="1"/>
    <col min="3590" max="3590" width="15.140625" style="2" customWidth="1"/>
    <col min="3591" max="3591" width="17.85546875" style="2" customWidth="1"/>
    <col min="3592" max="3592" width="14.140625" style="2" bestFit="1" customWidth="1"/>
    <col min="3593" max="3593" width="9.140625" style="2"/>
    <col min="3594" max="3594" width="7" style="2" customWidth="1"/>
    <col min="3595" max="3840" width="9.140625" style="2"/>
    <col min="3841" max="3841" width="12.42578125" style="2" customWidth="1"/>
    <col min="3842" max="3842" width="11.85546875" style="2" customWidth="1"/>
    <col min="3843" max="3843" width="14.5703125" style="2" customWidth="1"/>
    <col min="3844" max="3844" width="15" style="2" customWidth="1"/>
    <col min="3845" max="3845" width="15.85546875" style="2" customWidth="1"/>
    <col min="3846" max="3846" width="15.140625" style="2" customWidth="1"/>
    <col min="3847" max="3847" width="17.85546875" style="2" customWidth="1"/>
    <col min="3848" max="3848" width="14.140625" style="2" bestFit="1" customWidth="1"/>
    <col min="3849" max="3849" width="9.140625" style="2"/>
    <col min="3850" max="3850" width="7" style="2" customWidth="1"/>
    <col min="3851" max="4096" width="9.140625" style="2"/>
    <col min="4097" max="4097" width="12.42578125" style="2" customWidth="1"/>
    <col min="4098" max="4098" width="11.85546875" style="2" customWidth="1"/>
    <col min="4099" max="4099" width="14.5703125" style="2" customWidth="1"/>
    <col min="4100" max="4100" width="15" style="2" customWidth="1"/>
    <col min="4101" max="4101" width="15.85546875" style="2" customWidth="1"/>
    <col min="4102" max="4102" width="15.140625" style="2" customWidth="1"/>
    <col min="4103" max="4103" width="17.85546875" style="2" customWidth="1"/>
    <col min="4104" max="4104" width="14.140625" style="2" bestFit="1" customWidth="1"/>
    <col min="4105" max="4105" width="9.140625" style="2"/>
    <col min="4106" max="4106" width="7" style="2" customWidth="1"/>
    <col min="4107" max="4352" width="9.140625" style="2"/>
    <col min="4353" max="4353" width="12.42578125" style="2" customWidth="1"/>
    <col min="4354" max="4354" width="11.85546875" style="2" customWidth="1"/>
    <col min="4355" max="4355" width="14.5703125" style="2" customWidth="1"/>
    <col min="4356" max="4356" width="15" style="2" customWidth="1"/>
    <col min="4357" max="4357" width="15.85546875" style="2" customWidth="1"/>
    <col min="4358" max="4358" width="15.140625" style="2" customWidth="1"/>
    <col min="4359" max="4359" width="17.85546875" style="2" customWidth="1"/>
    <col min="4360" max="4360" width="14.140625" style="2" bestFit="1" customWidth="1"/>
    <col min="4361" max="4361" width="9.140625" style="2"/>
    <col min="4362" max="4362" width="7" style="2" customWidth="1"/>
    <col min="4363" max="4608" width="9.140625" style="2"/>
    <col min="4609" max="4609" width="12.42578125" style="2" customWidth="1"/>
    <col min="4610" max="4610" width="11.85546875" style="2" customWidth="1"/>
    <col min="4611" max="4611" width="14.5703125" style="2" customWidth="1"/>
    <col min="4612" max="4612" width="15" style="2" customWidth="1"/>
    <col min="4613" max="4613" width="15.85546875" style="2" customWidth="1"/>
    <col min="4614" max="4614" width="15.140625" style="2" customWidth="1"/>
    <col min="4615" max="4615" width="17.85546875" style="2" customWidth="1"/>
    <col min="4616" max="4616" width="14.140625" style="2" bestFit="1" customWidth="1"/>
    <col min="4617" max="4617" width="9.140625" style="2"/>
    <col min="4618" max="4618" width="7" style="2" customWidth="1"/>
    <col min="4619" max="4864" width="9.140625" style="2"/>
    <col min="4865" max="4865" width="12.42578125" style="2" customWidth="1"/>
    <col min="4866" max="4866" width="11.85546875" style="2" customWidth="1"/>
    <col min="4867" max="4867" width="14.5703125" style="2" customWidth="1"/>
    <col min="4868" max="4868" width="15" style="2" customWidth="1"/>
    <col min="4869" max="4869" width="15.85546875" style="2" customWidth="1"/>
    <col min="4870" max="4870" width="15.140625" style="2" customWidth="1"/>
    <col min="4871" max="4871" width="17.85546875" style="2" customWidth="1"/>
    <col min="4872" max="4872" width="14.140625" style="2" bestFit="1" customWidth="1"/>
    <col min="4873" max="4873" width="9.140625" style="2"/>
    <col min="4874" max="4874" width="7" style="2" customWidth="1"/>
    <col min="4875" max="5120" width="9.140625" style="2"/>
    <col min="5121" max="5121" width="12.42578125" style="2" customWidth="1"/>
    <col min="5122" max="5122" width="11.85546875" style="2" customWidth="1"/>
    <col min="5123" max="5123" width="14.5703125" style="2" customWidth="1"/>
    <col min="5124" max="5124" width="15" style="2" customWidth="1"/>
    <col min="5125" max="5125" width="15.85546875" style="2" customWidth="1"/>
    <col min="5126" max="5126" width="15.140625" style="2" customWidth="1"/>
    <col min="5127" max="5127" width="17.85546875" style="2" customWidth="1"/>
    <col min="5128" max="5128" width="14.140625" style="2" bestFit="1" customWidth="1"/>
    <col min="5129" max="5129" width="9.140625" style="2"/>
    <col min="5130" max="5130" width="7" style="2" customWidth="1"/>
    <col min="5131" max="5376" width="9.140625" style="2"/>
    <col min="5377" max="5377" width="12.42578125" style="2" customWidth="1"/>
    <col min="5378" max="5378" width="11.85546875" style="2" customWidth="1"/>
    <col min="5379" max="5379" width="14.5703125" style="2" customWidth="1"/>
    <col min="5380" max="5380" width="15" style="2" customWidth="1"/>
    <col min="5381" max="5381" width="15.85546875" style="2" customWidth="1"/>
    <col min="5382" max="5382" width="15.140625" style="2" customWidth="1"/>
    <col min="5383" max="5383" width="17.85546875" style="2" customWidth="1"/>
    <col min="5384" max="5384" width="14.140625" style="2" bestFit="1" customWidth="1"/>
    <col min="5385" max="5385" width="9.140625" style="2"/>
    <col min="5386" max="5386" width="7" style="2" customWidth="1"/>
    <col min="5387" max="5632" width="9.140625" style="2"/>
    <col min="5633" max="5633" width="12.42578125" style="2" customWidth="1"/>
    <col min="5634" max="5634" width="11.85546875" style="2" customWidth="1"/>
    <col min="5635" max="5635" width="14.5703125" style="2" customWidth="1"/>
    <col min="5636" max="5636" width="15" style="2" customWidth="1"/>
    <col min="5637" max="5637" width="15.85546875" style="2" customWidth="1"/>
    <col min="5638" max="5638" width="15.140625" style="2" customWidth="1"/>
    <col min="5639" max="5639" width="17.85546875" style="2" customWidth="1"/>
    <col min="5640" max="5640" width="14.140625" style="2" bestFit="1" customWidth="1"/>
    <col min="5641" max="5641" width="9.140625" style="2"/>
    <col min="5642" max="5642" width="7" style="2" customWidth="1"/>
    <col min="5643" max="5888" width="9.140625" style="2"/>
    <col min="5889" max="5889" width="12.42578125" style="2" customWidth="1"/>
    <col min="5890" max="5890" width="11.85546875" style="2" customWidth="1"/>
    <col min="5891" max="5891" width="14.5703125" style="2" customWidth="1"/>
    <col min="5892" max="5892" width="15" style="2" customWidth="1"/>
    <col min="5893" max="5893" width="15.85546875" style="2" customWidth="1"/>
    <col min="5894" max="5894" width="15.140625" style="2" customWidth="1"/>
    <col min="5895" max="5895" width="17.85546875" style="2" customWidth="1"/>
    <col min="5896" max="5896" width="14.140625" style="2" bestFit="1" customWidth="1"/>
    <col min="5897" max="5897" width="9.140625" style="2"/>
    <col min="5898" max="5898" width="7" style="2" customWidth="1"/>
    <col min="5899" max="6144" width="9.140625" style="2"/>
    <col min="6145" max="6145" width="12.42578125" style="2" customWidth="1"/>
    <col min="6146" max="6146" width="11.85546875" style="2" customWidth="1"/>
    <col min="6147" max="6147" width="14.5703125" style="2" customWidth="1"/>
    <col min="6148" max="6148" width="15" style="2" customWidth="1"/>
    <col min="6149" max="6149" width="15.85546875" style="2" customWidth="1"/>
    <col min="6150" max="6150" width="15.140625" style="2" customWidth="1"/>
    <col min="6151" max="6151" width="17.85546875" style="2" customWidth="1"/>
    <col min="6152" max="6152" width="14.140625" style="2" bestFit="1" customWidth="1"/>
    <col min="6153" max="6153" width="9.140625" style="2"/>
    <col min="6154" max="6154" width="7" style="2" customWidth="1"/>
    <col min="6155" max="6400" width="9.140625" style="2"/>
    <col min="6401" max="6401" width="12.42578125" style="2" customWidth="1"/>
    <col min="6402" max="6402" width="11.85546875" style="2" customWidth="1"/>
    <col min="6403" max="6403" width="14.5703125" style="2" customWidth="1"/>
    <col min="6404" max="6404" width="15" style="2" customWidth="1"/>
    <col min="6405" max="6405" width="15.85546875" style="2" customWidth="1"/>
    <col min="6406" max="6406" width="15.140625" style="2" customWidth="1"/>
    <col min="6407" max="6407" width="17.85546875" style="2" customWidth="1"/>
    <col min="6408" max="6408" width="14.140625" style="2" bestFit="1" customWidth="1"/>
    <col min="6409" max="6409" width="9.140625" style="2"/>
    <col min="6410" max="6410" width="7" style="2" customWidth="1"/>
    <col min="6411" max="6656" width="9.140625" style="2"/>
    <col min="6657" max="6657" width="12.42578125" style="2" customWidth="1"/>
    <col min="6658" max="6658" width="11.85546875" style="2" customWidth="1"/>
    <col min="6659" max="6659" width="14.5703125" style="2" customWidth="1"/>
    <col min="6660" max="6660" width="15" style="2" customWidth="1"/>
    <col min="6661" max="6661" width="15.85546875" style="2" customWidth="1"/>
    <col min="6662" max="6662" width="15.140625" style="2" customWidth="1"/>
    <col min="6663" max="6663" width="17.85546875" style="2" customWidth="1"/>
    <col min="6664" max="6664" width="14.140625" style="2" bestFit="1" customWidth="1"/>
    <col min="6665" max="6665" width="9.140625" style="2"/>
    <col min="6666" max="6666" width="7" style="2" customWidth="1"/>
    <col min="6667" max="6912" width="9.140625" style="2"/>
    <col min="6913" max="6913" width="12.42578125" style="2" customWidth="1"/>
    <col min="6914" max="6914" width="11.85546875" style="2" customWidth="1"/>
    <col min="6915" max="6915" width="14.5703125" style="2" customWidth="1"/>
    <col min="6916" max="6916" width="15" style="2" customWidth="1"/>
    <col min="6917" max="6917" width="15.85546875" style="2" customWidth="1"/>
    <col min="6918" max="6918" width="15.140625" style="2" customWidth="1"/>
    <col min="6919" max="6919" width="17.85546875" style="2" customWidth="1"/>
    <col min="6920" max="6920" width="14.140625" style="2" bestFit="1" customWidth="1"/>
    <col min="6921" max="6921" width="9.140625" style="2"/>
    <col min="6922" max="6922" width="7" style="2" customWidth="1"/>
    <col min="6923" max="7168" width="9.140625" style="2"/>
    <col min="7169" max="7169" width="12.42578125" style="2" customWidth="1"/>
    <col min="7170" max="7170" width="11.85546875" style="2" customWidth="1"/>
    <col min="7171" max="7171" width="14.5703125" style="2" customWidth="1"/>
    <col min="7172" max="7172" width="15" style="2" customWidth="1"/>
    <col min="7173" max="7173" width="15.85546875" style="2" customWidth="1"/>
    <col min="7174" max="7174" width="15.140625" style="2" customWidth="1"/>
    <col min="7175" max="7175" width="17.85546875" style="2" customWidth="1"/>
    <col min="7176" max="7176" width="14.140625" style="2" bestFit="1" customWidth="1"/>
    <col min="7177" max="7177" width="9.140625" style="2"/>
    <col min="7178" max="7178" width="7" style="2" customWidth="1"/>
    <col min="7179" max="7424" width="9.140625" style="2"/>
    <col min="7425" max="7425" width="12.42578125" style="2" customWidth="1"/>
    <col min="7426" max="7426" width="11.85546875" style="2" customWidth="1"/>
    <col min="7427" max="7427" width="14.5703125" style="2" customWidth="1"/>
    <col min="7428" max="7428" width="15" style="2" customWidth="1"/>
    <col min="7429" max="7429" width="15.85546875" style="2" customWidth="1"/>
    <col min="7430" max="7430" width="15.140625" style="2" customWidth="1"/>
    <col min="7431" max="7431" width="17.85546875" style="2" customWidth="1"/>
    <col min="7432" max="7432" width="14.140625" style="2" bestFit="1" customWidth="1"/>
    <col min="7433" max="7433" width="9.140625" style="2"/>
    <col min="7434" max="7434" width="7" style="2" customWidth="1"/>
    <col min="7435" max="7680" width="9.140625" style="2"/>
    <col min="7681" max="7681" width="12.42578125" style="2" customWidth="1"/>
    <col min="7682" max="7682" width="11.85546875" style="2" customWidth="1"/>
    <col min="7683" max="7683" width="14.5703125" style="2" customWidth="1"/>
    <col min="7684" max="7684" width="15" style="2" customWidth="1"/>
    <col min="7685" max="7685" width="15.85546875" style="2" customWidth="1"/>
    <col min="7686" max="7686" width="15.140625" style="2" customWidth="1"/>
    <col min="7687" max="7687" width="17.85546875" style="2" customWidth="1"/>
    <col min="7688" max="7688" width="14.140625" style="2" bestFit="1" customWidth="1"/>
    <col min="7689" max="7689" width="9.140625" style="2"/>
    <col min="7690" max="7690" width="7" style="2" customWidth="1"/>
    <col min="7691" max="7936" width="9.140625" style="2"/>
    <col min="7937" max="7937" width="12.42578125" style="2" customWidth="1"/>
    <col min="7938" max="7938" width="11.85546875" style="2" customWidth="1"/>
    <col min="7939" max="7939" width="14.5703125" style="2" customWidth="1"/>
    <col min="7940" max="7940" width="15" style="2" customWidth="1"/>
    <col min="7941" max="7941" width="15.85546875" style="2" customWidth="1"/>
    <col min="7942" max="7942" width="15.140625" style="2" customWidth="1"/>
    <col min="7943" max="7943" width="17.85546875" style="2" customWidth="1"/>
    <col min="7944" max="7944" width="14.140625" style="2" bestFit="1" customWidth="1"/>
    <col min="7945" max="7945" width="9.140625" style="2"/>
    <col min="7946" max="7946" width="7" style="2" customWidth="1"/>
    <col min="7947" max="8192" width="9.140625" style="2"/>
    <col min="8193" max="8193" width="12.42578125" style="2" customWidth="1"/>
    <col min="8194" max="8194" width="11.85546875" style="2" customWidth="1"/>
    <col min="8195" max="8195" width="14.5703125" style="2" customWidth="1"/>
    <col min="8196" max="8196" width="15" style="2" customWidth="1"/>
    <col min="8197" max="8197" width="15.85546875" style="2" customWidth="1"/>
    <col min="8198" max="8198" width="15.140625" style="2" customWidth="1"/>
    <col min="8199" max="8199" width="17.85546875" style="2" customWidth="1"/>
    <col min="8200" max="8200" width="14.140625" style="2" bestFit="1" customWidth="1"/>
    <col min="8201" max="8201" width="9.140625" style="2"/>
    <col min="8202" max="8202" width="7" style="2" customWidth="1"/>
    <col min="8203" max="8448" width="9.140625" style="2"/>
    <col min="8449" max="8449" width="12.42578125" style="2" customWidth="1"/>
    <col min="8450" max="8450" width="11.85546875" style="2" customWidth="1"/>
    <col min="8451" max="8451" width="14.5703125" style="2" customWidth="1"/>
    <col min="8452" max="8452" width="15" style="2" customWidth="1"/>
    <col min="8453" max="8453" width="15.85546875" style="2" customWidth="1"/>
    <col min="8454" max="8454" width="15.140625" style="2" customWidth="1"/>
    <col min="8455" max="8455" width="17.85546875" style="2" customWidth="1"/>
    <col min="8456" max="8456" width="14.140625" style="2" bestFit="1" customWidth="1"/>
    <col min="8457" max="8457" width="9.140625" style="2"/>
    <col min="8458" max="8458" width="7" style="2" customWidth="1"/>
    <col min="8459" max="8704" width="9.140625" style="2"/>
    <col min="8705" max="8705" width="12.42578125" style="2" customWidth="1"/>
    <col min="8706" max="8706" width="11.85546875" style="2" customWidth="1"/>
    <col min="8707" max="8707" width="14.5703125" style="2" customWidth="1"/>
    <col min="8708" max="8708" width="15" style="2" customWidth="1"/>
    <col min="8709" max="8709" width="15.85546875" style="2" customWidth="1"/>
    <col min="8710" max="8710" width="15.140625" style="2" customWidth="1"/>
    <col min="8711" max="8711" width="17.85546875" style="2" customWidth="1"/>
    <col min="8712" max="8712" width="14.140625" style="2" bestFit="1" customWidth="1"/>
    <col min="8713" max="8713" width="9.140625" style="2"/>
    <col min="8714" max="8714" width="7" style="2" customWidth="1"/>
    <col min="8715" max="8960" width="9.140625" style="2"/>
    <col min="8961" max="8961" width="12.42578125" style="2" customWidth="1"/>
    <col min="8962" max="8962" width="11.85546875" style="2" customWidth="1"/>
    <col min="8963" max="8963" width="14.5703125" style="2" customWidth="1"/>
    <col min="8964" max="8964" width="15" style="2" customWidth="1"/>
    <col min="8965" max="8965" width="15.85546875" style="2" customWidth="1"/>
    <col min="8966" max="8966" width="15.140625" style="2" customWidth="1"/>
    <col min="8967" max="8967" width="17.85546875" style="2" customWidth="1"/>
    <col min="8968" max="8968" width="14.140625" style="2" bestFit="1" customWidth="1"/>
    <col min="8969" max="8969" width="9.140625" style="2"/>
    <col min="8970" max="8970" width="7" style="2" customWidth="1"/>
    <col min="8971" max="9216" width="9.140625" style="2"/>
    <col min="9217" max="9217" width="12.42578125" style="2" customWidth="1"/>
    <col min="9218" max="9218" width="11.85546875" style="2" customWidth="1"/>
    <col min="9219" max="9219" width="14.5703125" style="2" customWidth="1"/>
    <col min="9220" max="9220" width="15" style="2" customWidth="1"/>
    <col min="9221" max="9221" width="15.85546875" style="2" customWidth="1"/>
    <col min="9222" max="9222" width="15.140625" style="2" customWidth="1"/>
    <col min="9223" max="9223" width="17.85546875" style="2" customWidth="1"/>
    <col min="9224" max="9224" width="14.140625" style="2" bestFit="1" customWidth="1"/>
    <col min="9225" max="9225" width="9.140625" style="2"/>
    <col min="9226" max="9226" width="7" style="2" customWidth="1"/>
    <col min="9227" max="9472" width="9.140625" style="2"/>
    <col min="9473" max="9473" width="12.42578125" style="2" customWidth="1"/>
    <col min="9474" max="9474" width="11.85546875" style="2" customWidth="1"/>
    <col min="9475" max="9475" width="14.5703125" style="2" customWidth="1"/>
    <col min="9476" max="9476" width="15" style="2" customWidth="1"/>
    <col min="9477" max="9477" width="15.85546875" style="2" customWidth="1"/>
    <col min="9478" max="9478" width="15.140625" style="2" customWidth="1"/>
    <col min="9479" max="9479" width="17.85546875" style="2" customWidth="1"/>
    <col min="9480" max="9480" width="14.140625" style="2" bestFit="1" customWidth="1"/>
    <col min="9481" max="9481" width="9.140625" style="2"/>
    <col min="9482" max="9482" width="7" style="2" customWidth="1"/>
    <col min="9483" max="9728" width="9.140625" style="2"/>
    <col min="9729" max="9729" width="12.42578125" style="2" customWidth="1"/>
    <col min="9730" max="9730" width="11.85546875" style="2" customWidth="1"/>
    <col min="9731" max="9731" width="14.5703125" style="2" customWidth="1"/>
    <col min="9732" max="9732" width="15" style="2" customWidth="1"/>
    <col min="9733" max="9733" width="15.85546875" style="2" customWidth="1"/>
    <col min="9734" max="9734" width="15.140625" style="2" customWidth="1"/>
    <col min="9735" max="9735" width="17.85546875" style="2" customWidth="1"/>
    <col min="9736" max="9736" width="14.140625" style="2" bestFit="1" customWidth="1"/>
    <col min="9737" max="9737" width="9.140625" style="2"/>
    <col min="9738" max="9738" width="7" style="2" customWidth="1"/>
    <col min="9739" max="9984" width="9.140625" style="2"/>
    <col min="9985" max="9985" width="12.42578125" style="2" customWidth="1"/>
    <col min="9986" max="9986" width="11.85546875" style="2" customWidth="1"/>
    <col min="9987" max="9987" width="14.5703125" style="2" customWidth="1"/>
    <col min="9988" max="9988" width="15" style="2" customWidth="1"/>
    <col min="9989" max="9989" width="15.85546875" style="2" customWidth="1"/>
    <col min="9990" max="9990" width="15.140625" style="2" customWidth="1"/>
    <col min="9991" max="9991" width="17.85546875" style="2" customWidth="1"/>
    <col min="9992" max="9992" width="14.140625" style="2" bestFit="1" customWidth="1"/>
    <col min="9993" max="9993" width="9.140625" style="2"/>
    <col min="9994" max="9994" width="7" style="2" customWidth="1"/>
    <col min="9995" max="10240" width="9.140625" style="2"/>
    <col min="10241" max="10241" width="12.42578125" style="2" customWidth="1"/>
    <col min="10242" max="10242" width="11.85546875" style="2" customWidth="1"/>
    <col min="10243" max="10243" width="14.5703125" style="2" customWidth="1"/>
    <col min="10244" max="10244" width="15" style="2" customWidth="1"/>
    <col min="10245" max="10245" width="15.85546875" style="2" customWidth="1"/>
    <col min="10246" max="10246" width="15.140625" style="2" customWidth="1"/>
    <col min="10247" max="10247" width="17.85546875" style="2" customWidth="1"/>
    <col min="10248" max="10248" width="14.140625" style="2" bestFit="1" customWidth="1"/>
    <col min="10249" max="10249" width="9.140625" style="2"/>
    <col min="10250" max="10250" width="7" style="2" customWidth="1"/>
    <col min="10251" max="10496" width="9.140625" style="2"/>
    <col min="10497" max="10497" width="12.42578125" style="2" customWidth="1"/>
    <col min="10498" max="10498" width="11.85546875" style="2" customWidth="1"/>
    <col min="10499" max="10499" width="14.5703125" style="2" customWidth="1"/>
    <col min="10500" max="10500" width="15" style="2" customWidth="1"/>
    <col min="10501" max="10501" width="15.85546875" style="2" customWidth="1"/>
    <col min="10502" max="10502" width="15.140625" style="2" customWidth="1"/>
    <col min="10503" max="10503" width="17.85546875" style="2" customWidth="1"/>
    <col min="10504" max="10504" width="14.140625" style="2" bestFit="1" customWidth="1"/>
    <col min="10505" max="10505" width="9.140625" style="2"/>
    <col min="10506" max="10506" width="7" style="2" customWidth="1"/>
    <col min="10507" max="10752" width="9.140625" style="2"/>
    <col min="10753" max="10753" width="12.42578125" style="2" customWidth="1"/>
    <col min="10754" max="10754" width="11.85546875" style="2" customWidth="1"/>
    <col min="10755" max="10755" width="14.5703125" style="2" customWidth="1"/>
    <col min="10756" max="10756" width="15" style="2" customWidth="1"/>
    <col min="10757" max="10757" width="15.85546875" style="2" customWidth="1"/>
    <col min="10758" max="10758" width="15.140625" style="2" customWidth="1"/>
    <col min="10759" max="10759" width="17.85546875" style="2" customWidth="1"/>
    <col min="10760" max="10760" width="14.140625" style="2" bestFit="1" customWidth="1"/>
    <col min="10761" max="10761" width="9.140625" style="2"/>
    <col min="10762" max="10762" width="7" style="2" customWidth="1"/>
    <col min="10763" max="11008" width="9.140625" style="2"/>
    <col min="11009" max="11009" width="12.42578125" style="2" customWidth="1"/>
    <col min="11010" max="11010" width="11.85546875" style="2" customWidth="1"/>
    <col min="11011" max="11011" width="14.5703125" style="2" customWidth="1"/>
    <col min="11012" max="11012" width="15" style="2" customWidth="1"/>
    <col min="11013" max="11013" width="15.85546875" style="2" customWidth="1"/>
    <col min="11014" max="11014" width="15.140625" style="2" customWidth="1"/>
    <col min="11015" max="11015" width="17.85546875" style="2" customWidth="1"/>
    <col min="11016" max="11016" width="14.140625" style="2" bestFit="1" customWidth="1"/>
    <col min="11017" max="11017" width="9.140625" style="2"/>
    <col min="11018" max="11018" width="7" style="2" customWidth="1"/>
    <col min="11019" max="11264" width="9.140625" style="2"/>
    <col min="11265" max="11265" width="12.42578125" style="2" customWidth="1"/>
    <col min="11266" max="11266" width="11.85546875" style="2" customWidth="1"/>
    <col min="11267" max="11267" width="14.5703125" style="2" customWidth="1"/>
    <col min="11268" max="11268" width="15" style="2" customWidth="1"/>
    <col min="11269" max="11269" width="15.85546875" style="2" customWidth="1"/>
    <col min="11270" max="11270" width="15.140625" style="2" customWidth="1"/>
    <col min="11271" max="11271" width="17.85546875" style="2" customWidth="1"/>
    <col min="11272" max="11272" width="14.140625" style="2" bestFit="1" customWidth="1"/>
    <col min="11273" max="11273" width="9.140625" style="2"/>
    <col min="11274" max="11274" width="7" style="2" customWidth="1"/>
    <col min="11275" max="11520" width="9.140625" style="2"/>
    <col min="11521" max="11521" width="12.42578125" style="2" customWidth="1"/>
    <col min="11522" max="11522" width="11.85546875" style="2" customWidth="1"/>
    <col min="11523" max="11523" width="14.5703125" style="2" customWidth="1"/>
    <col min="11524" max="11524" width="15" style="2" customWidth="1"/>
    <col min="11525" max="11525" width="15.85546875" style="2" customWidth="1"/>
    <col min="11526" max="11526" width="15.140625" style="2" customWidth="1"/>
    <col min="11527" max="11527" width="17.85546875" style="2" customWidth="1"/>
    <col min="11528" max="11528" width="14.140625" style="2" bestFit="1" customWidth="1"/>
    <col min="11529" max="11529" width="9.140625" style="2"/>
    <col min="11530" max="11530" width="7" style="2" customWidth="1"/>
    <col min="11531" max="11776" width="9.140625" style="2"/>
    <col min="11777" max="11777" width="12.42578125" style="2" customWidth="1"/>
    <col min="11778" max="11778" width="11.85546875" style="2" customWidth="1"/>
    <col min="11779" max="11779" width="14.5703125" style="2" customWidth="1"/>
    <col min="11780" max="11780" width="15" style="2" customWidth="1"/>
    <col min="11781" max="11781" width="15.85546875" style="2" customWidth="1"/>
    <col min="11782" max="11782" width="15.140625" style="2" customWidth="1"/>
    <col min="11783" max="11783" width="17.85546875" style="2" customWidth="1"/>
    <col min="11784" max="11784" width="14.140625" style="2" bestFit="1" customWidth="1"/>
    <col min="11785" max="11785" width="9.140625" style="2"/>
    <col min="11786" max="11786" width="7" style="2" customWidth="1"/>
    <col min="11787" max="12032" width="9.140625" style="2"/>
    <col min="12033" max="12033" width="12.42578125" style="2" customWidth="1"/>
    <col min="12034" max="12034" width="11.85546875" style="2" customWidth="1"/>
    <col min="12035" max="12035" width="14.5703125" style="2" customWidth="1"/>
    <col min="12036" max="12036" width="15" style="2" customWidth="1"/>
    <col min="12037" max="12037" width="15.85546875" style="2" customWidth="1"/>
    <col min="12038" max="12038" width="15.140625" style="2" customWidth="1"/>
    <col min="12039" max="12039" width="17.85546875" style="2" customWidth="1"/>
    <col min="12040" max="12040" width="14.140625" style="2" bestFit="1" customWidth="1"/>
    <col min="12041" max="12041" width="9.140625" style="2"/>
    <col min="12042" max="12042" width="7" style="2" customWidth="1"/>
    <col min="12043" max="12288" width="9.140625" style="2"/>
    <col min="12289" max="12289" width="12.42578125" style="2" customWidth="1"/>
    <col min="12290" max="12290" width="11.85546875" style="2" customWidth="1"/>
    <col min="12291" max="12291" width="14.5703125" style="2" customWidth="1"/>
    <col min="12292" max="12292" width="15" style="2" customWidth="1"/>
    <col min="12293" max="12293" width="15.85546875" style="2" customWidth="1"/>
    <col min="12294" max="12294" width="15.140625" style="2" customWidth="1"/>
    <col min="12295" max="12295" width="17.85546875" style="2" customWidth="1"/>
    <col min="12296" max="12296" width="14.140625" style="2" bestFit="1" customWidth="1"/>
    <col min="12297" max="12297" width="9.140625" style="2"/>
    <col min="12298" max="12298" width="7" style="2" customWidth="1"/>
    <col min="12299" max="12544" width="9.140625" style="2"/>
    <col min="12545" max="12545" width="12.42578125" style="2" customWidth="1"/>
    <col min="12546" max="12546" width="11.85546875" style="2" customWidth="1"/>
    <col min="12547" max="12547" width="14.5703125" style="2" customWidth="1"/>
    <col min="12548" max="12548" width="15" style="2" customWidth="1"/>
    <col min="12549" max="12549" width="15.85546875" style="2" customWidth="1"/>
    <col min="12550" max="12550" width="15.140625" style="2" customWidth="1"/>
    <col min="12551" max="12551" width="17.85546875" style="2" customWidth="1"/>
    <col min="12552" max="12552" width="14.140625" style="2" bestFit="1" customWidth="1"/>
    <col min="12553" max="12553" width="9.140625" style="2"/>
    <col min="12554" max="12554" width="7" style="2" customWidth="1"/>
    <col min="12555" max="12800" width="9.140625" style="2"/>
    <col min="12801" max="12801" width="12.42578125" style="2" customWidth="1"/>
    <col min="12802" max="12802" width="11.85546875" style="2" customWidth="1"/>
    <col min="12803" max="12803" width="14.5703125" style="2" customWidth="1"/>
    <col min="12804" max="12804" width="15" style="2" customWidth="1"/>
    <col min="12805" max="12805" width="15.85546875" style="2" customWidth="1"/>
    <col min="12806" max="12806" width="15.140625" style="2" customWidth="1"/>
    <col min="12807" max="12807" width="17.85546875" style="2" customWidth="1"/>
    <col min="12808" max="12808" width="14.140625" style="2" bestFit="1" customWidth="1"/>
    <col min="12809" max="12809" width="9.140625" style="2"/>
    <col min="12810" max="12810" width="7" style="2" customWidth="1"/>
    <col min="12811" max="13056" width="9.140625" style="2"/>
    <col min="13057" max="13057" width="12.42578125" style="2" customWidth="1"/>
    <col min="13058" max="13058" width="11.85546875" style="2" customWidth="1"/>
    <col min="13059" max="13059" width="14.5703125" style="2" customWidth="1"/>
    <col min="13060" max="13060" width="15" style="2" customWidth="1"/>
    <col min="13061" max="13061" width="15.85546875" style="2" customWidth="1"/>
    <col min="13062" max="13062" width="15.140625" style="2" customWidth="1"/>
    <col min="13063" max="13063" width="17.85546875" style="2" customWidth="1"/>
    <col min="13064" max="13064" width="14.140625" style="2" bestFit="1" customWidth="1"/>
    <col min="13065" max="13065" width="9.140625" style="2"/>
    <col min="13066" max="13066" width="7" style="2" customWidth="1"/>
    <col min="13067" max="13312" width="9.140625" style="2"/>
    <col min="13313" max="13313" width="12.42578125" style="2" customWidth="1"/>
    <col min="13314" max="13314" width="11.85546875" style="2" customWidth="1"/>
    <col min="13315" max="13315" width="14.5703125" style="2" customWidth="1"/>
    <col min="13316" max="13316" width="15" style="2" customWidth="1"/>
    <col min="13317" max="13317" width="15.85546875" style="2" customWidth="1"/>
    <col min="13318" max="13318" width="15.140625" style="2" customWidth="1"/>
    <col min="13319" max="13319" width="17.85546875" style="2" customWidth="1"/>
    <col min="13320" max="13320" width="14.140625" style="2" bestFit="1" customWidth="1"/>
    <col min="13321" max="13321" width="9.140625" style="2"/>
    <col min="13322" max="13322" width="7" style="2" customWidth="1"/>
    <col min="13323" max="13568" width="9.140625" style="2"/>
    <col min="13569" max="13569" width="12.42578125" style="2" customWidth="1"/>
    <col min="13570" max="13570" width="11.85546875" style="2" customWidth="1"/>
    <col min="13571" max="13571" width="14.5703125" style="2" customWidth="1"/>
    <col min="13572" max="13572" width="15" style="2" customWidth="1"/>
    <col min="13573" max="13573" width="15.85546875" style="2" customWidth="1"/>
    <col min="13574" max="13574" width="15.140625" style="2" customWidth="1"/>
    <col min="13575" max="13575" width="17.85546875" style="2" customWidth="1"/>
    <col min="13576" max="13576" width="14.140625" style="2" bestFit="1" customWidth="1"/>
    <col min="13577" max="13577" width="9.140625" style="2"/>
    <col min="13578" max="13578" width="7" style="2" customWidth="1"/>
    <col min="13579" max="13824" width="9.140625" style="2"/>
    <col min="13825" max="13825" width="12.42578125" style="2" customWidth="1"/>
    <col min="13826" max="13826" width="11.85546875" style="2" customWidth="1"/>
    <col min="13827" max="13827" width="14.5703125" style="2" customWidth="1"/>
    <col min="13828" max="13828" width="15" style="2" customWidth="1"/>
    <col min="13829" max="13829" width="15.85546875" style="2" customWidth="1"/>
    <col min="13830" max="13830" width="15.140625" style="2" customWidth="1"/>
    <col min="13831" max="13831" width="17.85546875" style="2" customWidth="1"/>
    <col min="13832" max="13832" width="14.140625" style="2" bestFit="1" customWidth="1"/>
    <col min="13833" max="13833" width="9.140625" style="2"/>
    <col min="13834" max="13834" width="7" style="2" customWidth="1"/>
    <col min="13835" max="14080" width="9.140625" style="2"/>
    <col min="14081" max="14081" width="12.42578125" style="2" customWidth="1"/>
    <col min="14082" max="14082" width="11.85546875" style="2" customWidth="1"/>
    <col min="14083" max="14083" width="14.5703125" style="2" customWidth="1"/>
    <col min="14084" max="14084" width="15" style="2" customWidth="1"/>
    <col min="14085" max="14085" width="15.85546875" style="2" customWidth="1"/>
    <col min="14086" max="14086" width="15.140625" style="2" customWidth="1"/>
    <col min="14087" max="14087" width="17.85546875" style="2" customWidth="1"/>
    <col min="14088" max="14088" width="14.140625" style="2" bestFit="1" customWidth="1"/>
    <col min="14089" max="14089" width="9.140625" style="2"/>
    <col min="14090" max="14090" width="7" style="2" customWidth="1"/>
    <col min="14091" max="14336" width="9.140625" style="2"/>
    <col min="14337" max="14337" width="12.42578125" style="2" customWidth="1"/>
    <col min="14338" max="14338" width="11.85546875" style="2" customWidth="1"/>
    <col min="14339" max="14339" width="14.5703125" style="2" customWidth="1"/>
    <col min="14340" max="14340" width="15" style="2" customWidth="1"/>
    <col min="14341" max="14341" width="15.85546875" style="2" customWidth="1"/>
    <col min="14342" max="14342" width="15.140625" style="2" customWidth="1"/>
    <col min="14343" max="14343" width="17.85546875" style="2" customWidth="1"/>
    <col min="14344" max="14344" width="14.140625" style="2" bestFit="1" customWidth="1"/>
    <col min="14345" max="14345" width="9.140625" style="2"/>
    <col min="14346" max="14346" width="7" style="2" customWidth="1"/>
    <col min="14347" max="14592" width="9.140625" style="2"/>
    <col min="14593" max="14593" width="12.42578125" style="2" customWidth="1"/>
    <col min="14594" max="14594" width="11.85546875" style="2" customWidth="1"/>
    <col min="14595" max="14595" width="14.5703125" style="2" customWidth="1"/>
    <col min="14596" max="14596" width="15" style="2" customWidth="1"/>
    <col min="14597" max="14597" width="15.85546875" style="2" customWidth="1"/>
    <col min="14598" max="14598" width="15.140625" style="2" customWidth="1"/>
    <col min="14599" max="14599" width="17.85546875" style="2" customWidth="1"/>
    <col min="14600" max="14600" width="14.140625" style="2" bestFit="1" customWidth="1"/>
    <col min="14601" max="14601" width="9.140625" style="2"/>
    <col min="14602" max="14602" width="7" style="2" customWidth="1"/>
    <col min="14603" max="14848" width="9.140625" style="2"/>
    <col min="14849" max="14849" width="12.42578125" style="2" customWidth="1"/>
    <col min="14850" max="14850" width="11.85546875" style="2" customWidth="1"/>
    <col min="14851" max="14851" width="14.5703125" style="2" customWidth="1"/>
    <col min="14852" max="14852" width="15" style="2" customWidth="1"/>
    <col min="14853" max="14853" width="15.85546875" style="2" customWidth="1"/>
    <col min="14854" max="14854" width="15.140625" style="2" customWidth="1"/>
    <col min="14855" max="14855" width="17.85546875" style="2" customWidth="1"/>
    <col min="14856" max="14856" width="14.140625" style="2" bestFit="1" customWidth="1"/>
    <col min="14857" max="14857" width="9.140625" style="2"/>
    <col min="14858" max="14858" width="7" style="2" customWidth="1"/>
    <col min="14859" max="15104" width="9.140625" style="2"/>
    <col min="15105" max="15105" width="12.42578125" style="2" customWidth="1"/>
    <col min="15106" max="15106" width="11.85546875" style="2" customWidth="1"/>
    <col min="15107" max="15107" width="14.5703125" style="2" customWidth="1"/>
    <col min="15108" max="15108" width="15" style="2" customWidth="1"/>
    <col min="15109" max="15109" width="15.85546875" style="2" customWidth="1"/>
    <col min="15110" max="15110" width="15.140625" style="2" customWidth="1"/>
    <col min="15111" max="15111" width="17.85546875" style="2" customWidth="1"/>
    <col min="15112" max="15112" width="14.140625" style="2" bestFit="1" customWidth="1"/>
    <col min="15113" max="15113" width="9.140625" style="2"/>
    <col min="15114" max="15114" width="7" style="2" customWidth="1"/>
    <col min="15115" max="15360" width="9.140625" style="2"/>
    <col min="15361" max="15361" width="12.42578125" style="2" customWidth="1"/>
    <col min="15362" max="15362" width="11.85546875" style="2" customWidth="1"/>
    <col min="15363" max="15363" width="14.5703125" style="2" customWidth="1"/>
    <col min="15364" max="15364" width="15" style="2" customWidth="1"/>
    <col min="15365" max="15365" width="15.85546875" style="2" customWidth="1"/>
    <col min="15366" max="15366" width="15.140625" style="2" customWidth="1"/>
    <col min="15367" max="15367" width="17.85546875" style="2" customWidth="1"/>
    <col min="15368" max="15368" width="14.140625" style="2" bestFit="1" customWidth="1"/>
    <col min="15369" max="15369" width="9.140625" style="2"/>
    <col min="15370" max="15370" width="7" style="2" customWidth="1"/>
    <col min="15371" max="15616" width="9.140625" style="2"/>
    <col min="15617" max="15617" width="12.42578125" style="2" customWidth="1"/>
    <col min="15618" max="15618" width="11.85546875" style="2" customWidth="1"/>
    <col min="15619" max="15619" width="14.5703125" style="2" customWidth="1"/>
    <col min="15620" max="15620" width="15" style="2" customWidth="1"/>
    <col min="15621" max="15621" width="15.85546875" style="2" customWidth="1"/>
    <col min="15622" max="15622" width="15.140625" style="2" customWidth="1"/>
    <col min="15623" max="15623" width="17.85546875" style="2" customWidth="1"/>
    <col min="15624" max="15624" width="14.140625" style="2" bestFit="1" customWidth="1"/>
    <col min="15625" max="15625" width="9.140625" style="2"/>
    <col min="15626" max="15626" width="7" style="2" customWidth="1"/>
    <col min="15627" max="15872" width="9.140625" style="2"/>
    <col min="15873" max="15873" width="12.42578125" style="2" customWidth="1"/>
    <col min="15874" max="15874" width="11.85546875" style="2" customWidth="1"/>
    <col min="15875" max="15875" width="14.5703125" style="2" customWidth="1"/>
    <col min="15876" max="15876" width="15" style="2" customWidth="1"/>
    <col min="15877" max="15877" width="15.85546875" style="2" customWidth="1"/>
    <col min="15878" max="15878" width="15.140625" style="2" customWidth="1"/>
    <col min="15879" max="15879" width="17.85546875" style="2" customWidth="1"/>
    <col min="15880" max="15880" width="14.140625" style="2" bestFit="1" customWidth="1"/>
    <col min="15881" max="15881" width="9.140625" style="2"/>
    <col min="15882" max="15882" width="7" style="2" customWidth="1"/>
    <col min="15883" max="16128" width="9.140625" style="2"/>
    <col min="16129" max="16129" width="12.42578125" style="2" customWidth="1"/>
    <col min="16130" max="16130" width="11.85546875" style="2" customWidth="1"/>
    <col min="16131" max="16131" width="14.5703125" style="2" customWidth="1"/>
    <col min="16132" max="16132" width="15" style="2" customWidth="1"/>
    <col min="16133" max="16133" width="15.85546875" style="2" customWidth="1"/>
    <col min="16134" max="16134" width="15.140625" style="2" customWidth="1"/>
    <col min="16135" max="16135" width="17.85546875" style="2" customWidth="1"/>
    <col min="16136" max="16136" width="14.140625" style="2" bestFit="1" customWidth="1"/>
    <col min="16137" max="16137" width="9.140625" style="2"/>
    <col min="16138" max="16138" width="7" style="2" customWidth="1"/>
    <col min="16139" max="16384" width="9.140625" style="2"/>
  </cols>
  <sheetData>
    <row r="1" spans="1:20" ht="18">
      <c r="A1" s="158" t="s">
        <v>0</v>
      </c>
      <c r="B1" s="158"/>
      <c r="C1" s="158"/>
      <c r="D1" s="158"/>
      <c r="E1" s="158"/>
      <c r="F1" s="158"/>
      <c r="G1" s="158"/>
      <c r="H1" s="158"/>
      <c r="I1" s="1"/>
      <c r="J1" s="1"/>
      <c r="K1" s="1"/>
      <c r="L1" s="1"/>
      <c r="M1" s="1"/>
      <c r="N1" s="1"/>
      <c r="O1" s="1"/>
      <c r="P1" s="1"/>
    </row>
    <row r="2" spans="1:20" ht="18">
      <c r="A2" s="158" t="s">
        <v>1</v>
      </c>
      <c r="B2" s="158"/>
      <c r="C2" s="158"/>
      <c r="D2" s="158"/>
      <c r="E2" s="158"/>
      <c r="F2" s="158"/>
      <c r="G2" s="158"/>
      <c r="H2" s="158"/>
      <c r="I2" s="1"/>
      <c r="J2" s="1"/>
      <c r="K2" s="1"/>
      <c r="L2" s="1"/>
      <c r="M2" s="1"/>
      <c r="N2" s="1"/>
      <c r="O2" s="1"/>
      <c r="P2" s="1"/>
    </row>
    <row r="3" spans="1:20" ht="18">
      <c r="A3" s="159" t="s">
        <v>2</v>
      </c>
      <c r="B3" s="159"/>
      <c r="C3" s="159"/>
      <c r="D3" s="159"/>
      <c r="E3" s="159"/>
      <c r="F3" s="159"/>
      <c r="G3" s="159"/>
      <c r="H3" s="159"/>
      <c r="I3" s="3"/>
      <c r="J3" s="3"/>
      <c r="K3" s="3"/>
      <c r="L3" s="3"/>
      <c r="M3" s="3"/>
      <c r="N3" s="3"/>
      <c r="O3" s="3"/>
      <c r="P3" s="3"/>
    </row>
    <row r="4" spans="1:20" ht="18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</row>
    <row r="5" spans="1:20" s="7" customFormat="1" ht="14.25" customHeight="1">
      <c r="A5" s="5" t="s">
        <v>3</v>
      </c>
      <c r="B5" s="5"/>
      <c r="C5" s="5"/>
      <c r="D5" s="5"/>
      <c r="E5" s="160" t="s">
        <v>4</v>
      </c>
      <c r="F5" s="160"/>
      <c r="G5" s="160"/>
      <c r="H5" s="160"/>
      <c r="I5" s="6"/>
      <c r="J5" s="6"/>
      <c r="K5" s="4"/>
      <c r="L5" s="4"/>
      <c r="M5" s="4"/>
      <c r="N5" s="4"/>
      <c r="O5" s="4"/>
    </row>
    <row r="6" spans="1:20" s="7" customFormat="1" ht="14.25">
      <c r="A6" s="5" t="s">
        <v>5</v>
      </c>
      <c r="B6" s="5"/>
      <c r="C6" s="5"/>
      <c r="D6" s="5"/>
      <c r="E6" s="160"/>
      <c r="F6" s="160"/>
      <c r="G6" s="160"/>
      <c r="H6" s="160"/>
      <c r="I6" s="6"/>
      <c r="J6" s="6"/>
      <c r="K6" s="4"/>
      <c r="L6" s="4"/>
      <c r="M6" s="4"/>
      <c r="N6" s="4"/>
      <c r="O6" s="4"/>
    </row>
    <row r="7" spans="1:20" s="7" customFormat="1" ht="27.75" customHeight="1">
      <c r="A7" s="5" t="s">
        <v>6</v>
      </c>
      <c r="B7" s="5"/>
      <c r="C7" s="5"/>
      <c r="D7" s="5"/>
      <c r="E7" s="160"/>
      <c r="F7" s="160"/>
      <c r="G7" s="160"/>
      <c r="H7" s="160"/>
      <c r="I7" s="6"/>
      <c r="J7" s="6"/>
      <c r="K7" s="4"/>
      <c r="L7" s="4"/>
      <c r="M7" s="4"/>
      <c r="N7" s="4"/>
      <c r="O7" s="4"/>
    </row>
    <row r="8" spans="1:20" s="7" customFormat="1" ht="14.25">
      <c r="A8" s="5" t="s">
        <v>7</v>
      </c>
      <c r="B8" s="5"/>
      <c r="C8" s="5"/>
      <c r="D8" s="5"/>
      <c r="E8" s="8"/>
      <c r="F8" s="8"/>
      <c r="G8" s="8"/>
      <c r="H8" s="8"/>
      <c r="I8" s="9"/>
      <c r="J8" s="9"/>
      <c r="K8" s="4"/>
      <c r="L8" s="4"/>
      <c r="M8" s="4"/>
      <c r="N8" s="4"/>
      <c r="O8" s="4"/>
    </row>
    <row r="9" spans="1:20" s="7" customFormat="1" ht="14.25">
      <c r="A9" s="5" t="s">
        <v>8</v>
      </c>
      <c r="B9" s="5"/>
      <c r="C9" s="5"/>
      <c r="D9" s="5"/>
      <c r="E9" s="10" t="s">
        <v>9</v>
      </c>
      <c r="F9" s="8"/>
      <c r="G9" s="8"/>
      <c r="H9" s="8"/>
      <c r="I9" s="6"/>
      <c r="J9" s="6"/>
      <c r="K9" s="4"/>
      <c r="L9" s="4"/>
      <c r="M9" s="4"/>
      <c r="N9" s="4"/>
      <c r="O9" s="4"/>
    </row>
    <row r="10" spans="1:20" s="7" customFormat="1" ht="14.25">
      <c r="A10" s="5" t="s">
        <v>10</v>
      </c>
      <c r="B10" s="5"/>
      <c r="C10" s="5"/>
      <c r="D10" s="5"/>
      <c r="E10" s="11"/>
      <c r="F10" s="10"/>
      <c r="G10" s="10"/>
      <c r="H10" s="10"/>
      <c r="I10" s="9"/>
      <c r="J10" s="9"/>
      <c r="K10" s="4"/>
      <c r="L10" s="4"/>
      <c r="M10" s="4"/>
      <c r="N10" s="4"/>
      <c r="O10" s="4"/>
    </row>
    <row r="11" spans="1:20" s="7" customFormat="1" ht="14.25">
      <c r="A11" s="5" t="s">
        <v>11</v>
      </c>
      <c r="B11" s="5"/>
      <c r="C11" s="5"/>
      <c r="D11" s="5"/>
      <c r="E11" s="12" t="s">
        <v>12</v>
      </c>
      <c r="F11" s="12"/>
      <c r="G11" s="12" t="s">
        <v>13</v>
      </c>
      <c r="H11" s="11"/>
      <c r="I11" s="5"/>
      <c r="J11" s="5"/>
      <c r="K11" s="4"/>
      <c r="L11" s="4"/>
      <c r="M11" s="4"/>
      <c r="N11" s="4"/>
      <c r="O11" s="4"/>
    </row>
    <row r="12" spans="1:20" s="7" customFormat="1" ht="14.25">
      <c r="A12" s="5" t="s">
        <v>14</v>
      </c>
      <c r="B12" s="5"/>
      <c r="C12" s="5"/>
      <c r="D12" s="5"/>
      <c r="E12" s="12" t="s">
        <v>15</v>
      </c>
      <c r="F12" s="12"/>
      <c r="G12" s="12" t="s">
        <v>16</v>
      </c>
      <c r="H12" s="11"/>
      <c r="I12" s="5"/>
      <c r="J12" s="5"/>
      <c r="K12" s="4"/>
      <c r="L12" s="4"/>
      <c r="M12" s="4"/>
      <c r="N12" s="4"/>
      <c r="O12" s="4"/>
    </row>
    <row r="13" spans="1:20" s="7" customFormat="1" ht="14.25">
      <c r="A13" s="5" t="s">
        <v>17</v>
      </c>
      <c r="B13" s="5"/>
      <c r="C13" s="5"/>
      <c r="D13" s="5"/>
      <c r="E13" s="12" t="s">
        <v>18</v>
      </c>
      <c r="F13" s="12"/>
      <c r="G13" s="12" t="s">
        <v>19</v>
      </c>
      <c r="H13" s="11"/>
      <c r="I13" s="5"/>
      <c r="J13" s="5"/>
      <c r="K13" s="4"/>
      <c r="L13" s="4"/>
      <c r="M13" s="4"/>
      <c r="N13" s="4"/>
      <c r="O13" s="4"/>
    </row>
    <row r="14" spans="1:20" s="7" customFormat="1" ht="14.25">
      <c r="A14" s="5" t="s">
        <v>20</v>
      </c>
      <c r="B14" s="5"/>
      <c r="C14" s="5"/>
      <c r="D14" s="5"/>
      <c r="E14" s="12"/>
      <c r="F14" s="12"/>
      <c r="G14" s="12"/>
      <c r="H14" s="11"/>
      <c r="I14" s="5"/>
      <c r="J14" s="5"/>
    </row>
    <row r="15" spans="1:20" s="7" customFormat="1" ht="14.25">
      <c r="A15" s="5" t="s">
        <v>21</v>
      </c>
      <c r="B15" s="5"/>
      <c r="C15" s="5"/>
      <c r="D15" s="5"/>
      <c r="E15" s="12"/>
      <c r="F15" s="12"/>
      <c r="G15" s="12"/>
      <c r="H15" s="11"/>
      <c r="I15" s="5"/>
      <c r="J15" s="5"/>
      <c r="K15" s="107"/>
      <c r="L15" s="107"/>
      <c r="M15" s="107"/>
      <c r="N15" s="107"/>
      <c r="O15" s="107"/>
      <c r="P15" s="107"/>
      <c r="Q15" s="107"/>
      <c r="R15" s="107"/>
      <c r="S15" s="107"/>
      <c r="T15" s="107"/>
    </row>
    <row r="16" spans="1:20" ht="18.75">
      <c r="A16" s="13"/>
      <c r="B16" s="13"/>
      <c r="C16" s="13"/>
      <c r="D16" s="13"/>
      <c r="E16" s="13"/>
      <c r="F16" s="14"/>
      <c r="G16" s="14"/>
      <c r="H16" s="14"/>
      <c r="I16" s="14"/>
      <c r="J16" s="14"/>
    </row>
    <row r="17" spans="1:15" ht="30.2" customHeight="1">
      <c r="A17" s="116" t="s">
        <v>22</v>
      </c>
      <c r="B17" s="116"/>
      <c r="C17" s="116"/>
      <c r="D17" s="116"/>
      <c r="E17" s="116"/>
      <c r="F17" s="116"/>
      <c r="G17" s="116"/>
      <c r="H17" s="116"/>
      <c r="I17" s="6"/>
      <c r="J17" s="6"/>
    </row>
    <row r="18" spans="1:15" ht="15.75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5" ht="15.75">
      <c r="A19" s="106" t="s">
        <v>23</v>
      </c>
      <c r="B19" s="106"/>
      <c r="C19" s="106"/>
      <c r="D19" s="106"/>
      <c r="E19" s="106"/>
      <c r="F19" s="106"/>
      <c r="G19" s="106"/>
      <c r="H19" s="106"/>
      <c r="I19" s="143"/>
      <c r="J19" s="143"/>
    </row>
    <row r="20" spans="1:15" ht="15">
      <c r="A20" s="16"/>
      <c r="B20" s="143"/>
      <c r="C20" s="143"/>
      <c r="D20" s="143"/>
      <c r="E20" s="143"/>
      <c r="F20" s="143"/>
      <c r="G20" s="16"/>
      <c r="H20" s="17" t="s">
        <v>24</v>
      </c>
      <c r="I20" s="17"/>
    </row>
    <row r="21" spans="1:15" s="7" customFormat="1" ht="15" customHeight="1">
      <c r="A21" s="144" t="s">
        <v>25</v>
      </c>
      <c r="B21" s="145"/>
      <c r="C21" s="146"/>
      <c r="D21" s="153" t="s">
        <v>26</v>
      </c>
      <c r="E21" s="153" t="s">
        <v>27</v>
      </c>
      <c r="F21" s="153" t="s">
        <v>28</v>
      </c>
      <c r="G21" s="156" t="s">
        <v>29</v>
      </c>
      <c r="H21" s="156" t="s">
        <v>30</v>
      </c>
      <c r="I21" s="18"/>
    </row>
    <row r="22" spans="1:15" s="7" customFormat="1" ht="15" customHeight="1">
      <c r="A22" s="147"/>
      <c r="B22" s="148"/>
      <c r="C22" s="149"/>
      <c r="D22" s="154"/>
      <c r="E22" s="154"/>
      <c r="F22" s="154"/>
      <c r="G22" s="157"/>
      <c r="H22" s="157"/>
      <c r="I22" s="18"/>
    </row>
    <row r="23" spans="1:15" s="7" customFormat="1" ht="90" customHeight="1">
      <c r="A23" s="150"/>
      <c r="B23" s="151"/>
      <c r="C23" s="152"/>
      <c r="D23" s="155"/>
      <c r="E23" s="155"/>
      <c r="F23" s="155"/>
      <c r="G23" s="157"/>
      <c r="H23" s="157"/>
      <c r="I23" s="18"/>
    </row>
    <row r="24" spans="1:15" s="23" customFormat="1" ht="14.25">
      <c r="A24" s="135">
        <v>2422986.04</v>
      </c>
      <c r="B24" s="136"/>
      <c r="C24" s="137"/>
      <c r="D24" s="19">
        <v>2397057.7400000002</v>
      </c>
      <c r="E24" s="19">
        <v>61335</v>
      </c>
      <c r="F24" s="20">
        <f>D24-A24</f>
        <v>-25928.299999999814</v>
      </c>
      <c r="G24" s="21">
        <f>H58</f>
        <v>2511096.3662</v>
      </c>
      <c r="H24" s="22">
        <f>D24+E24-G24</f>
        <v>-52703.626199999824</v>
      </c>
      <c r="J24" s="24"/>
    </row>
    <row r="25" spans="1:15" s="23" customFormat="1" ht="48.2" customHeight="1">
      <c r="A25" s="138" t="s">
        <v>31</v>
      </c>
      <c r="B25" s="138"/>
      <c r="C25" s="138"/>
      <c r="D25" s="138"/>
      <c r="E25" s="138"/>
      <c r="F25" s="138"/>
      <c r="G25" s="138"/>
      <c r="H25" s="138"/>
      <c r="J25" s="24"/>
    </row>
    <row r="26" spans="1:15" s="23" customFormat="1" ht="26.45" customHeight="1">
      <c r="A26" s="139" t="s">
        <v>32</v>
      </c>
      <c r="B26" s="139"/>
      <c r="C26" s="139"/>
      <c r="D26" s="139"/>
      <c r="E26" s="139"/>
      <c r="F26" s="139"/>
      <c r="G26" s="139"/>
      <c r="H26" s="139"/>
      <c r="J26" s="24"/>
    </row>
    <row r="27" spans="1:15" ht="15">
      <c r="A27" s="16"/>
      <c r="B27" s="16"/>
      <c r="C27" s="16"/>
      <c r="D27" s="16"/>
      <c r="E27" s="16"/>
      <c r="F27" s="16"/>
      <c r="G27" s="16"/>
      <c r="H27" s="16"/>
      <c r="I27" s="16"/>
      <c r="J27" s="16"/>
    </row>
    <row r="28" spans="1:15" ht="14.25">
      <c r="A28" s="140" t="s">
        <v>33</v>
      </c>
      <c r="B28" s="140"/>
      <c r="C28" s="140"/>
      <c r="D28" s="140"/>
      <c r="E28" s="140"/>
      <c r="F28" s="140"/>
      <c r="G28" s="140"/>
      <c r="H28" s="140"/>
      <c r="I28" s="5"/>
      <c r="J28" s="5"/>
    </row>
    <row r="29" spans="1:15" ht="14.25">
      <c r="A29" s="12" t="s">
        <v>34</v>
      </c>
      <c r="B29" s="12"/>
      <c r="C29" s="12"/>
      <c r="D29" s="12"/>
      <c r="E29" s="12"/>
      <c r="F29" s="12"/>
      <c r="G29" s="25"/>
      <c r="H29" s="25"/>
      <c r="I29" s="5"/>
      <c r="J29" s="5"/>
      <c r="K29" s="7"/>
      <c r="L29" s="7"/>
      <c r="M29" s="7"/>
      <c r="N29" s="7"/>
      <c r="O29" s="7"/>
    </row>
    <row r="30" spans="1:15" ht="15" customHeight="1">
      <c r="A30" s="141" t="s">
        <v>35</v>
      </c>
      <c r="B30" s="141"/>
      <c r="C30" s="141"/>
      <c r="D30" s="141"/>
      <c r="E30" s="141"/>
      <c r="F30" s="141"/>
      <c r="G30" s="141"/>
      <c r="H30" s="141"/>
      <c r="I30" s="6"/>
      <c r="J30" s="6"/>
    </row>
    <row r="31" spans="1:15" ht="14.25">
      <c r="A31" s="12" t="s">
        <v>36</v>
      </c>
      <c r="B31" s="12"/>
      <c r="C31" s="12"/>
      <c r="D31" s="12"/>
      <c r="E31" s="12"/>
      <c r="F31" s="12"/>
      <c r="G31" s="12"/>
      <c r="H31" s="12"/>
      <c r="I31" s="5"/>
      <c r="J31" s="5"/>
    </row>
    <row r="32" spans="1:15" ht="14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8" s="27" customFormat="1" ht="15.75">
      <c r="A33" s="142" t="s">
        <v>37</v>
      </c>
      <c r="B33" s="142"/>
      <c r="C33" s="142"/>
      <c r="D33" s="142"/>
      <c r="E33" s="142"/>
      <c r="F33" s="142"/>
      <c r="G33" s="142"/>
      <c r="H33" s="142"/>
      <c r="I33" s="26"/>
      <c r="J33" s="26"/>
    </row>
    <row r="34" spans="1:18" s="27" customFormat="1">
      <c r="A34" s="28"/>
      <c r="B34" s="29"/>
      <c r="C34" s="128"/>
      <c r="D34" s="128"/>
      <c r="E34" s="129"/>
      <c r="F34" s="129"/>
      <c r="G34" s="29"/>
      <c r="H34" s="30" t="s">
        <v>38</v>
      </c>
      <c r="I34" s="30"/>
    </row>
    <row r="35" spans="1:18" s="27" customFormat="1" ht="15.75">
      <c r="A35" s="130" t="s">
        <v>39</v>
      </c>
      <c r="B35" s="131"/>
      <c r="C35" s="118" t="s">
        <v>40</v>
      </c>
      <c r="D35" s="120"/>
      <c r="E35" s="120"/>
      <c r="F35" s="120"/>
      <c r="G35" s="119"/>
      <c r="H35" s="31" t="s">
        <v>41</v>
      </c>
    </row>
    <row r="36" spans="1:18" s="27" customFormat="1" ht="15" customHeight="1">
      <c r="A36" s="121" t="s">
        <v>42</v>
      </c>
      <c r="B36" s="122"/>
      <c r="C36" s="99" t="s">
        <v>43</v>
      </c>
      <c r="D36" s="100"/>
      <c r="E36" s="100"/>
      <c r="F36" s="100"/>
      <c r="G36" s="101"/>
      <c r="H36" s="32">
        <v>45500</v>
      </c>
    </row>
    <row r="37" spans="1:18" s="27" customFormat="1" ht="15" customHeight="1">
      <c r="A37" s="123"/>
      <c r="B37" s="124"/>
      <c r="C37" s="99" t="s">
        <v>44</v>
      </c>
      <c r="D37" s="100"/>
      <c r="E37" s="100"/>
      <c r="F37" s="100"/>
      <c r="G37" s="101"/>
      <c r="H37" s="32">
        <v>34800</v>
      </c>
    </row>
    <row r="38" spans="1:18" s="27" customFormat="1" ht="15" customHeight="1">
      <c r="A38" s="123"/>
      <c r="B38" s="124"/>
      <c r="C38" s="132" t="s">
        <v>45</v>
      </c>
      <c r="D38" s="133"/>
      <c r="E38" s="133"/>
      <c r="F38" s="133"/>
      <c r="G38" s="134"/>
      <c r="H38" s="33">
        <v>98064</v>
      </c>
    </row>
    <row r="39" spans="1:18" s="27" customFormat="1" ht="15" customHeight="1">
      <c r="A39" s="123"/>
      <c r="B39" s="124"/>
      <c r="C39" s="99" t="s">
        <v>46</v>
      </c>
      <c r="D39" s="100"/>
      <c r="E39" s="100"/>
      <c r="F39" s="100"/>
      <c r="G39" s="101"/>
      <c r="H39" s="33">
        <v>58383</v>
      </c>
      <c r="L39" s="4"/>
      <c r="M39" s="4"/>
      <c r="N39" s="4"/>
      <c r="O39" s="4"/>
      <c r="P39" s="4"/>
      <c r="Q39" s="4"/>
      <c r="R39" s="4"/>
    </row>
    <row r="40" spans="1:18" s="27" customFormat="1" ht="15" customHeight="1">
      <c r="A40" s="123"/>
      <c r="B40" s="124"/>
      <c r="C40" s="113" t="s">
        <v>47</v>
      </c>
      <c r="D40" s="114"/>
      <c r="E40" s="114"/>
      <c r="F40" s="114"/>
      <c r="G40" s="115"/>
      <c r="H40" s="32">
        <v>97275</v>
      </c>
      <c r="L40" s="4"/>
      <c r="M40" s="4"/>
      <c r="N40" s="4"/>
      <c r="O40" s="4"/>
      <c r="P40" s="4"/>
      <c r="Q40" s="4"/>
      <c r="R40" s="4"/>
    </row>
    <row r="41" spans="1:18" s="27" customFormat="1" ht="15" customHeight="1">
      <c r="A41" s="123"/>
      <c r="B41" s="124"/>
      <c r="C41" s="113" t="s">
        <v>48</v>
      </c>
      <c r="D41" s="114"/>
      <c r="E41" s="114"/>
      <c r="F41" s="114"/>
      <c r="G41" s="115"/>
      <c r="H41" s="32">
        <v>8000</v>
      </c>
      <c r="L41" s="4"/>
      <c r="M41" s="4"/>
      <c r="N41" s="4"/>
      <c r="O41" s="4"/>
      <c r="P41" s="4"/>
      <c r="Q41" s="4"/>
      <c r="R41" s="4"/>
    </row>
    <row r="42" spans="1:18" s="27" customFormat="1" ht="15">
      <c r="A42" s="125"/>
      <c r="B42" s="126"/>
      <c r="C42" s="34"/>
      <c r="D42" s="35"/>
      <c r="E42" s="35"/>
      <c r="F42" s="35"/>
      <c r="G42" s="36"/>
      <c r="H42" s="37">
        <f>SUM(H36:H41)</f>
        <v>342022</v>
      </c>
      <c r="L42" s="4"/>
      <c r="M42" s="4"/>
      <c r="N42" s="4"/>
      <c r="O42" s="4"/>
      <c r="P42" s="4"/>
      <c r="Q42" s="4"/>
      <c r="R42" s="4"/>
    </row>
    <row r="43" spans="1:18" s="27" customFormat="1" ht="15.75">
      <c r="A43" s="38"/>
      <c r="B43" s="38"/>
      <c r="C43" s="26"/>
      <c r="D43" s="26"/>
      <c r="E43" s="26"/>
      <c r="F43" s="26"/>
      <c r="G43" s="26"/>
      <c r="H43" s="26"/>
      <c r="L43" s="39"/>
    </row>
    <row r="44" spans="1:18" ht="42.75" customHeight="1">
      <c r="A44" s="116" t="s">
        <v>49</v>
      </c>
      <c r="B44" s="116"/>
      <c r="C44" s="116"/>
      <c r="D44" s="116"/>
      <c r="E44" s="116"/>
      <c r="F44" s="116"/>
      <c r="G44" s="116"/>
      <c r="H44" s="116"/>
      <c r="I44" s="6"/>
      <c r="J44" s="6"/>
    </row>
    <row r="45" spans="1:18">
      <c r="A45" s="40"/>
      <c r="B45" s="40"/>
      <c r="C45" s="40"/>
      <c r="D45" s="40"/>
      <c r="E45" s="41"/>
      <c r="F45" s="41"/>
      <c r="G45" s="41"/>
      <c r="H45" s="41"/>
      <c r="I45" s="41"/>
      <c r="J45" s="41"/>
    </row>
    <row r="46" spans="1:18" ht="33" customHeight="1">
      <c r="A46" s="117" t="s">
        <v>50</v>
      </c>
      <c r="B46" s="117"/>
      <c r="C46" s="117"/>
      <c r="D46" s="117"/>
      <c r="E46" s="117"/>
      <c r="F46" s="117"/>
      <c r="G46" s="117"/>
      <c r="H46" s="117"/>
      <c r="I46" s="42"/>
      <c r="J46" s="42"/>
    </row>
    <row r="47" spans="1:18" ht="15">
      <c r="A47" s="43"/>
      <c r="B47" s="43"/>
      <c r="C47" s="43"/>
      <c r="D47" s="43"/>
      <c r="E47" s="43"/>
      <c r="F47" s="43"/>
      <c r="G47" s="43"/>
      <c r="H47" s="44" t="s">
        <v>51</v>
      </c>
      <c r="J47" s="43"/>
    </row>
    <row r="48" spans="1:18" ht="15.75">
      <c r="A48" s="118" t="s">
        <v>39</v>
      </c>
      <c r="B48" s="119"/>
      <c r="C48" s="118" t="s">
        <v>40</v>
      </c>
      <c r="D48" s="120"/>
      <c r="E48" s="120"/>
      <c r="F48" s="120"/>
      <c r="G48" s="119"/>
      <c r="H48" s="31" t="s">
        <v>41</v>
      </c>
      <c r="I48" s="43"/>
      <c r="J48" s="43"/>
    </row>
    <row r="49" spans="1:21" ht="15" customHeight="1">
      <c r="A49" s="121" t="s">
        <v>42</v>
      </c>
      <c r="B49" s="122"/>
      <c r="C49" s="127" t="s">
        <v>52</v>
      </c>
      <c r="D49" s="127"/>
      <c r="E49" s="127"/>
      <c r="F49" s="127"/>
      <c r="G49" s="127"/>
      <c r="H49" s="33">
        <v>9054</v>
      </c>
      <c r="I49" s="43"/>
      <c r="J49" s="43"/>
    </row>
    <row r="50" spans="1:21" ht="29.25" customHeight="1">
      <c r="A50" s="123"/>
      <c r="B50" s="124"/>
      <c r="C50" s="127" t="s">
        <v>53</v>
      </c>
      <c r="D50" s="127"/>
      <c r="E50" s="127"/>
      <c r="F50" s="127"/>
      <c r="G50" s="127"/>
      <c r="H50" s="33">
        <v>13265</v>
      </c>
      <c r="I50" s="41"/>
      <c r="J50" s="41"/>
      <c r="M50" s="45"/>
    </row>
    <row r="51" spans="1:21" ht="29.25" customHeight="1">
      <c r="A51" s="125"/>
      <c r="B51" s="126"/>
      <c r="C51" s="113" t="s">
        <v>54</v>
      </c>
      <c r="D51" s="114"/>
      <c r="E51" s="114"/>
      <c r="F51" s="114"/>
      <c r="G51" s="115"/>
      <c r="H51" s="33">
        <f>0.57*11296.7</f>
        <v>6439.1189999999997</v>
      </c>
      <c r="I51" s="41"/>
      <c r="J51" s="41"/>
      <c r="M51" s="45"/>
    </row>
    <row r="52" spans="1:21">
      <c r="A52" s="40"/>
      <c r="B52" s="40"/>
      <c r="C52" s="40"/>
      <c r="D52" s="40"/>
      <c r="E52" s="41"/>
      <c r="F52" s="41"/>
      <c r="G52" s="41"/>
      <c r="H52" s="41"/>
      <c r="I52" s="41"/>
      <c r="J52" s="41"/>
    </row>
    <row r="53" spans="1:21">
      <c r="A53" s="4" t="s">
        <v>55</v>
      </c>
      <c r="B53" s="4"/>
      <c r="C53" s="4"/>
      <c r="D53" s="4"/>
      <c r="E53" s="4"/>
      <c r="F53" s="4"/>
      <c r="G53" s="4"/>
      <c r="H53" s="4"/>
      <c r="I53" s="4"/>
      <c r="J53" s="4"/>
    </row>
    <row r="54" spans="1:21" ht="18" customHeight="1">
      <c r="A54" s="105" t="s">
        <v>56</v>
      </c>
      <c r="B54" s="105"/>
      <c r="C54" s="105"/>
      <c r="D54" s="105"/>
      <c r="E54" s="105"/>
      <c r="F54" s="105"/>
      <c r="G54" s="105"/>
      <c r="H54" s="105"/>
      <c r="I54" s="46"/>
      <c r="J54" s="46"/>
    </row>
    <row r="55" spans="1:21" ht="12.2" customHeight="1">
      <c r="A55" s="46"/>
      <c r="B55" s="46"/>
      <c r="C55" s="46"/>
      <c r="D55" s="46"/>
      <c r="E55" s="46"/>
      <c r="F55" s="46"/>
      <c r="G55" s="46"/>
      <c r="H55" s="46"/>
      <c r="I55" s="46"/>
      <c r="J55" s="46"/>
    </row>
    <row r="56" spans="1:21" ht="15.75">
      <c r="A56" s="106" t="s">
        <v>57</v>
      </c>
      <c r="B56" s="106"/>
      <c r="C56" s="106"/>
      <c r="D56" s="106"/>
      <c r="E56" s="106"/>
      <c r="F56" s="106"/>
      <c r="G56" s="106"/>
      <c r="H56" s="106"/>
      <c r="I56" s="15"/>
      <c r="J56" s="15"/>
    </row>
    <row r="57" spans="1:21" ht="15.75">
      <c r="A57" s="47"/>
      <c r="B57" s="47"/>
      <c r="C57" s="47"/>
      <c r="D57" s="47"/>
      <c r="E57" s="47"/>
      <c r="F57" s="47"/>
      <c r="G57" s="47"/>
      <c r="H57" s="44" t="s">
        <v>58</v>
      </c>
      <c r="J57" s="4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</row>
    <row r="58" spans="1:21" ht="15.75">
      <c r="A58" s="108" t="s">
        <v>59</v>
      </c>
      <c r="B58" s="108"/>
      <c r="C58" s="108"/>
      <c r="D58" s="108"/>
      <c r="E58" s="108"/>
      <c r="F58" s="108"/>
      <c r="G58" s="109"/>
      <c r="H58" s="48">
        <f>SUM(H66:H76)+H60+H65</f>
        <v>2511096.3662</v>
      </c>
      <c r="I58" s="49"/>
      <c r="J58" s="49"/>
    </row>
    <row r="59" spans="1:21" ht="15">
      <c r="A59" s="50" t="s">
        <v>60</v>
      </c>
      <c r="B59" s="110" t="s">
        <v>61</v>
      </c>
      <c r="C59" s="111"/>
      <c r="D59" s="111"/>
      <c r="E59" s="111"/>
      <c r="F59" s="111"/>
      <c r="G59" s="112"/>
      <c r="H59" s="51" t="s">
        <v>62</v>
      </c>
      <c r="I59" s="52"/>
      <c r="K59" s="4"/>
      <c r="L59" s="4"/>
      <c r="M59" s="4"/>
      <c r="N59" s="4"/>
      <c r="O59" s="4"/>
      <c r="P59" s="4"/>
    </row>
    <row r="60" spans="1:21" ht="15.75">
      <c r="A60" s="53" t="s">
        <v>63</v>
      </c>
      <c r="B60" s="54" t="s">
        <v>64</v>
      </c>
      <c r="C60" s="55"/>
      <c r="D60" s="55"/>
      <c r="E60" s="55"/>
      <c r="F60" s="55"/>
      <c r="G60" s="55"/>
      <c r="H60" s="56">
        <f>SUM(H61:H64)</f>
        <v>233167.07399999999</v>
      </c>
      <c r="I60" s="16"/>
      <c r="K60" s="57">
        <f>[1]Основное!$C$18*[1]Основное!K35</f>
        <v>0</v>
      </c>
      <c r="L60" s="4"/>
      <c r="M60" s="4"/>
      <c r="N60" s="4"/>
      <c r="O60" s="4"/>
      <c r="P60" s="4"/>
    </row>
    <row r="61" spans="1:21" ht="15">
      <c r="A61" s="53"/>
      <c r="B61" s="54" t="s">
        <v>65</v>
      </c>
      <c r="C61" s="55"/>
      <c r="D61" s="55"/>
      <c r="E61" s="55"/>
      <c r="F61" s="55"/>
      <c r="G61" s="55"/>
      <c r="H61" s="58">
        <f>22757+9054</f>
        <v>31811</v>
      </c>
      <c r="I61" s="16"/>
      <c r="K61" s="4"/>
      <c r="L61" s="4"/>
      <c r="M61" s="4"/>
      <c r="N61" s="4"/>
      <c r="O61" s="4"/>
      <c r="P61" s="4"/>
    </row>
    <row r="62" spans="1:21" ht="15">
      <c r="A62" s="53"/>
      <c r="B62" s="113" t="s">
        <v>66</v>
      </c>
      <c r="C62" s="114"/>
      <c r="D62" s="114"/>
      <c r="E62" s="114"/>
      <c r="F62" s="114"/>
      <c r="G62" s="115"/>
      <c r="H62" s="58">
        <f>43026+13265+46515</f>
        <v>102806</v>
      </c>
      <c r="I62" s="16"/>
      <c r="K62" s="4"/>
      <c r="L62" s="4"/>
      <c r="M62" s="4"/>
      <c r="N62" s="4"/>
      <c r="O62" s="4"/>
      <c r="P62" s="4"/>
    </row>
    <row r="63" spans="1:21" ht="15">
      <c r="A63" s="53"/>
      <c r="B63" s="54" t="s">
        <v>67</v>
      </c>
      <c r="C63" s="55"/>
      <c r="D63" s="55"/>
      <c r="E63" s="55"/>
      <c r="F63" s="55"/>
      <c r="G63" s="55"/>
      <c r="H63" s="58">
        <f>50878</f>
        <v>50878</v>
      </c>
      <c r="I63" s="16"/>
      <c r="K63" s="4"/>
      <c r="L63" s="4"/>
      <c r="M63" s="4"/>
      <c r="N63" s="4"/>
      <c r="O63" s="4"/>
      <c r="P63" s="4"/>
    </row>
    <row r="64" spans="1:21" ht="48.2" customHeight="1">
      <c r="A64" s="53"/>
      <c r="B64" s="94" t="s">
        <v>68</v>
      </c>
      <c r="C64" s="95"/>
      <c r="D64" s="95"/>
      <c r="E64" s="95"/>
      <c r="F64" s="95"/>
      <c r="G64" s="95"/>
      <c r="H64" s="58">
        <f>4.22*11296.7</f>
        <v>47672.074000000001</v>
      </c>
      <c r="I64" s="16"/>
      <c r="K64" s="4"/>
      <c r="L64" s="4"/>
      <c r="M64" s="4"/>
      <c r="N64" s="4"/>
      <c r="O64" s="4"/>
      <c r="P64" s="4"/>
    </row>
    <row r="65" spans="1:16" ht="29.25" customHeight="1">
      <c r="A65" s="53" t="s">
        <v>69</v>
      </c>
      <c r="B65" s="96" t="s">
        <v>70</v>
      </c>
      <c r="C65" s="97"/>
      <c r="D65" s="97"/>
      <c r="E65" s="97"/>
      <c r="F65" s="97"/>
      <c r="G65" s="98"/>
      <c r="H65" s="58">
        <f>50760+8000+6439+995.35</f>
        <v>66194.350000000006</v>
      </c>
      <c r="I65" s="16"/>
      <c r="K65" s="4"/>
      <c r="L65" s="4"/>
      <c r="M65" s="4"/>
      <c r="N65" s="4"/>
      <c r="O65" s="4"/>
      <c r="P65" s="4"/>
    </row>
    <row r="66" spans="1:16" ht="15">
      <c r="A66" s="53" t="s">
        <v>71</v>
      </c>
      <c r="B66" s="54" t="s">
        <v>72</v>
      </c>
      <c r="C66" s="55"/>
      <c r="D66" s="55"/>
      <c r="E66" s="55"/>
      <c r="F66" s="55"/>
      <c r="G66" s="55"/>
      <c r="H66" s="58">
        <f>0.56*11296.7</f>
        <v>6326.152000000001</v>
      </c>
      <c r="I66" s="16"/>
      <c r="K66" s="4"/>
      <c r="L66" s="4"/>
      <c r="M66" s="4"/>
      <c r="N66" s="4"/>
      <c r="O66" s="4"/>
      <c r="P66" s="4"/>
    </row>
    <row r="67" spans="1:16" ht="15">
      <c r="A67" s="53" t="s">
        <v>73</v>
      </c>
      <c r="B67" s="54" t="s">
        <v>74</v>
      </c>
      <c r="C67" s="55"/>
      <c r="D67" s="55"/>
      <c r="E67" s="55"/>
      <c r="F67" s="55"/>
      <c r="G67" s="55"/>
      <c r="H67" s="58">
        <f>9.71*11296.7</f>
        <v>109690.95700000001</v>
      </c>
      <c r="I67" s="16"/>
    </row>
    <row r="68" spans="1:16" ht="15">
      <c r="A68" s="53" t="s">
        <v>75</v>
      </c>
      <c r="B68" s="54" t="s">
        <v>76</v>
      </c>
      <c r="C68" s="55"/>
      <c r="D68" s="55"/>
      <c r="E68" s="55"/>
      <c r="F68" s="55"/>
      <c r="G68" s="55"/>
      <c r="H68" s="58">
        <f>1.29*11296.7</f>
        <v>14572.743000000002</v>
      </c>
      <c r="I68" s="16"/>
    </row>
    <row r="69" spans="1:16" ht="15">
      <c r="A69" s="53" t="s">
        <v>77</v>
      </c>
      <c r="B69" s="54" t="s">
        <v>78</v>
      </c>
      <c r="C69" s="55"/>
      <c r="D69" s="55"/>
      <c r="E69" s="55"/>
      <c r="F69" s="55"/>
      <c r="G69" s="55"/>
      <c r="H69" s="58">
        <f>7.35*11296.7</f>
        <v>83030.744999999995</v>
      </c>
      <c r="I69" s="16"/>
    </row>
    <row r="70" spans="1:16" ht="15">
      <c r="A70" s="53" t="s">
        <v>79</v>
      </c>
      <c r="B70" s="54" t="s">
        <v>80</v>
      </c>
      <c r="C70" s="55"/>
      <c r="D70" s="55"/>
      <c r="E70" s="55"/>
      <c r="F70" s="55"/>
      <c r="G70" s="55"/>
      <c r="H70" s="58">
        <v>446149.21</v>
      </c>
      <c r="I70" s="16"/>
    </row>
    <row r="71" spans="1:16" ht="15">
      <c r="A71" s="53" t="s">
        <v>81</v>
      </c>
      <c r="B71" s="54" t="s">
        <v>82</v>
      </c>
      <c r="C71" s="55"/>
      <c r="D71" s="55"/>
      <c r="E71" s="55"/>
      <c r="F71" s="55"/>
      <c r="G71" s="55"/>
      <c r="H71" s="58">
        <f>4100*6+1694</f>
        <v>26294</v>
      </c>
      <c r="I71" s="16"/>
    </row>
    <row r="72" spans="1:16" ht="15">
      <c r="A72" s="53" t="s">
        <v>107</v>
      </c>
      <c r="B72" s="54" t="s">
        <v>84</v>
      </c>
      <c r="C72" s="55"/>
      <c r="D72" s="55"/>
      <c r="E72" s="55"/>
      <c r="F72" s="55"/>
      <c r="G72" s="55"/>
      <c r="H72" s="58">
        <f>96.48*11296.7</f>
        <v>1089905.6160000002</v>
      </c>
      <c r="I72" s="16"/>
    </row>
    <row r="73" spans="1:16" ht="15">
      <c r="A73" s="53" t="s">
        <v>108</v>
      </c>
      <c r="B73" s="54" t="s">
        <v>86</v>
      </c>
      <c r="C73" s="55"/>
      <c r="D73" s="55"/>
      <c r="E73" s="55"/>
      <c r="F73" s="55"/>
      <c r="G73" s="55"/>
      <c r="H73" s="58">
        <f>22.55*11296.7</f>
        <v>254740.58500000002</v>
      </c>
      <c r="I73" s="16"/>
    </row>
    <row r="74" spans="1:16" ht="15">
      <c r="A74" s="53" t="s">
        <v>83</v>
      </c>
      <c r="B74" s="54" t="s">
        <v>88</v>
      </c>
      <c r="C74" s="55"/>
      <c r="D74" s="55"/>
      <c r="E74" s="55"/>
      <c r="F74" s="55"/>
      <c r="G74" s="55"/>
      <c r="H74" s="59">
        <f>2.11*11296.7</f>
        <v>23836.037</v>
      </c>
      <c r="I74" s="16"/>
    </row>
    <row r="75" spans="1:16" ht="15">
      <c r="A75" s="53" t="s">
        <v>85</v>
      </c>
      <c r="B75" s="99" t="s">
        <v>89</v>
      </c>
      <c r="C75" s="100"/>
      <c r="D75" s="100"/>
      <c r="E75" s="100"/>
      <c r="F75" s="100"/>
      <c r="G75" s="101"/>
      <c r="H75" s="58">
        <f>7.48*11296.7</f>
        <v>84499.316000000006</v>
      </c>
      <c r="I75" s="16"/>
    </row>
    <row r="76" spans="1:16" ht="15">
      <c r="A76" s="53" t="s">
        <v>87</v>
      </c>
      <c r="B76" s="54" t="s">
        <v>90</v>
      </c>
      <c r="C76" s="55"/>
      <c r="D76" s="55"/>
      <c r="E76" s="55"/>
      <c r="F76" s="55"/>
      <c r="G76" s="55"/>
      <c r="H76" s="60">
        <f>A24*0.03</f>
        <v>72689.581200000001</v>
      </c>
      <c r="I76" s="16"/>
    </row>
    <row r="77" spans="1:16" s="27" customFormat="1" ht="26.45" customHeight="1">
      <c r="A77" s="102" t="s">
        <v>91</v>
      </c>
      <c r="B77" s="102"/>
      <c r="C77" s="102"/>
      <c r="D77" s="102"/>
      <c r="E77" s="102"/>
      <c r="F77" s="102"/>
      <c r="G77" s="102"/>
      <c r="H77" s="102"/>
      <c r="I77" s="61"/>
      <c r="J77" s="61"/>
    </row>
    <row r="78" spans="1:16" s="27" customFormat="1">
      <c r="A78" s="62"/>
      <c r="B78" s="103"/>
      <c r="C78" s="103"/>
      <c r="D78" s="103"/>
      <c r="E78" s="103"/>
      <c r="F78" s="103"/>
      <c r="G78" s="103"/>
      <c r="H78" s="103"/>
      <c r="I78" s="63"/>
      <c r="J78" s="63"/>
    </row>
    <row r="79" spans="1:16" s="27" customFormat="1" ht="15.75">
      <c r="A79" s="104" t="s">
        <v>92</v>
      </c>
      <c r="B79" s="104"/>
      <c r="C79" s="104"/>
      <c r="D79" s="104"/>
      <c r="E79" s="104"/>
      <c r="F79" s="104"/>
      <c r="G79" s="104"/>
      <c r="I79" s="62"/>
      <c r="J79" s="62"/>
    </row>
    <row r="80" spans="1:16" s="27" customFormat="1" ht="15">
      <c r="A80" s="52"/>
      <c r="B80" s="52"/>
      <c r="C80" s="52"/>
      <c r="D80" s="52"/>
      <c r="F80" s="64" t="s">
        <v>93</v>
      </c>
      <c r="H80" s="63"/>
      <c r="I80" s="63"/>
      <c r="J80" s="63"/>
    </row>
    <row r="81" spans="1:16" s="27" customFormat="1" ht="34.5" customHeight="1">
      <c r="A81" s="65" t="s">
        <v>94</v>
      </c>
      <c r="B81" s="65" t="s">
        <v>95</v>
      </c>
      <c r="C81" s="66" t="s">
        <v>96</v>
      </c>
      <c r="D81" s="67" t="s">
        <v>97</v>
      </c>
      <c r="E81" s="67" t="s">
        <v>98</v>
      </c>
      <c r="F81" s="68" t="s">
        <v>99</v>
      </c>
      <c r="G81" s="69"/>
      <c r="H81" s="70"/>
      <c r="I81" s="71"/>
      <c r="J81" s="63"/>
      <c r="K81" s="63"/>
      <c r="L81" s="63"/>
    </row>
    <row r="82" spans="1:16" s="27" customFormat="1" ht="15">
      <c r="A82" s="72">
        <f>4860+2715</f>
        <v>7575</v>
      </c>
      <c r="B82" s="72">
        <v>12960</v>
      </c>
      <c r="C82" s="73">
        <v>12000</v>
      </c>
      <c r="D82" s="73">
        <v>16800</v>
      </c>
      <c r="E82" s="73">
        <v>12000</v>
      </c>
      <c r="F82" s="73">
        <f>SUM(A82:E82)</f>
        <v>61335</v>
      </c>
      <c r="G82" s="74"/>
      <c r="H82" s="75"/>
      <c r="I82" s="63"/>
      <c r="J82" s="63"/>
    </row>
    <row r="83" spans="1:16" s="27" customFormat="1" ht="15">
      <c r="A83" s="76"/>
      <c r="B83" s="76"/>
      <c r="C83" s="77"/>
      <c r="D83" s="77"/>
      <c r="E83" s="77"/>
      <c r="F83" s="77"/>
      <c r="G83" s="71"/>
      <c r="H83" s="63"/>
      <c r="I83" s="63"/>
      <c r="J83" s="63"/>
    </row>
    <row r="84" spans="1:16" s="27" customFormat="1" ht="95.25" customHeight="1">
      <c r="A84" s="89" t="s">
        <v>100</v>
      </c>
      <c r="B84" s="89"/>
      <c r="C84" s="89"/>
      <c r="D84" s="89"/>
      <c r="E84" s="89"/>
      <c r="F84" s="89"/>
      <c r="G84" s="89"/>
      <c r="H84" s="89"/>
      <c r="I84" s="78"/>
      <c r="J84" s="78"/>
      <c r="K84" s="78"/>
      <c r="L84" s="78"/>
      <c r="M84" s="78"/>
    </row>
    <row r="85" spans="1:16" ht="62.45" customHeight="1">
      <c r="A85" s="90" t="s">
        <v>101</v>
      </c>
      <c r="B85" s="90"/>
      <c r="C85" s="90"/>
      <c r="D85" s="90"/>
      <c r="E85" s="90"/>
      <c r="F85" s="90"/>
      <c r="G85" s="90"/>
      <c r="H85" s="90"/>
      <c r="I85" s="79"/>
      <c r="J85" s="79"/>
      <c r="K85" s="79"/>
      <c r="L85" s="79"/>
      <c r="M85" s="79"/>
      <c r="N85" s="79"/>
      <c r="O85" s="79"/>
      <c r="P85" s="79"/>
    </row>
    <row r="86" spans="1:16">
      <c r="A86" s="80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</row>
    <row r="87" spans="1:16" ht="15">
      <c r="A87" s="91" t="s">
        <v>102</v>
      </c>
      <c r="B87" s="91"/>
      <c r="C87" s="91"/>
      <c r="D87" s="91"/>
      <c r="E87" s="91"/>
      <c r="F87" s="91"/>
      <c r="G87" s="91"/>
      <c r="H87" s="91"/>
      <c r="I87" s="81"/>
      <c r="J87" s="81"/>
      <c r="K87" s="82"/>
      <c r="L87" s="82"/>
      <c r="M87" s="82"/>
      <c r="N87" s="82"/>
      <c r="O87" s="82"/>
      <c r="P87" s="82"/>
    </row>
    <row r="88" spans="1:16" ht="15">
      <c r="A88" s="91" t="s">
        <v>103</v>
      </c>
      <c r="B88" s="91"/>
      <c r="C88" s="91"/>
      <c r="D88" s="91"/>
      <c r="E88" s="91"/>
      <c r="F88" s="91"/>
      <c r="G88" s="91"/>
      <c r="H88" s="91"/>
      <c r="I88" s="81"/>
      <c r="J88" s="81"/>
      <c r="K88" s="82"/>
      <c r="L88" s="82"/>
      <c r="M88" s="82"/>
      <c r="N88" s="82"/>
      <c r="O88" s="82"/>
      <c r="P88" s="82"/>
    </row>
    <row r="89" spans="1:16" ht="14.25">
      <c r="A89" s="92" t="s">
        <v>104</v>
      </c>
      <c r="B89" s="92"/>
      <c r="C89" s="92"/>
      <c r="D89" s="92"/>
      <c r="E89" s="92"/>
      <c r="F89" s="92"/>
      <c r="G89" s="92"/>
      <c r="H89" s="92"/>
      <c r="I89" s="83"/>
      <c r="J89" s="83"/>
      <c r="K89" s="83"/>
      <c r="L89" s="83"/>
      <c r="M89" s="83"/>
      <c r="N89" s="83"/>
      <c r="O89" s="83"/>
      <c r="P89" s="83"/>
    </row>
    <row r="90" spans="1:16" ht="15">
      <c r="A90" s="93" t="s">
        <v>105</v>
      </c>
      <c r="B90" s="93"/>
      <c r="C90" s="93"/>
      <c r="D90" s="93"/>
      <c r="E90" s="93"/>
      <c r="F90" s="93"/>
      <c r="G90" s="93"/>
      <c r="H90" s="93"/>
      <c r="I90" s="84"/>
      <c r="J90" s="84"/>
      <c r="K90" s="85"/>
      <c r="L90" s="85"/>
      <c r="M90" s="85"/>
      <c r="N90" s="85"/>
      <c r="O90" s="85"/>
      <c r="P90" s="85"/>
    </row>
    <row r="91" spans="1:16" ht="15">
      <c r="A91" s="88" t="s">
        <v>106</v>
      </c>
      <c r="B91" s="88"/>
      <c r="C91" s="88"/>
      <c r="D91" s="88"/>
      <c r="E91" s="88"/>
      <c r="F91" s="88"/>
      <c r="G91" s="88"/>
      <c r="H91" s="88"/>
      <c r="I91" s="86"/>
      <c r="J91" s="86"/>
      <c r="K91" s="87"/>
      <c r="L91" s="87"/>
      <c r="M91" s="87"/>
      <c r="N91" s="87"/>
      <c r="O91" s="87"/>
      <c r="P91" s="87"/>
    </row>
  </sheetData>
  <mergeCells count="59">
    <mergeCell ref="A17:H17"/>
    <mergeCell ref="A1:H1"/>
    <mergeCell ref="A2:H2"/>
    <mergeCell ref="A3:H3"/>
    <mergeCell ref="E5:H7"/>
    <mergeCell ref="K15:T15"/>
    <mergeCell ref="A33:H33"/>
    <mergeCell ref="A19:H19"/>
    <mergeCell ref="I19:J19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A49:B51"/>
    <mergeCell ref="C49:G49"/>
    <mergeCell ref="C50:G50"/>
    <mergeCell ref="C51:G51"/>
    <mergeCell ref="C34:D34"/>
    <mergeCell ref="E34:F34"/>
    <mergeCell ref="A35:B35"/>
    <mergeCell ref="C35:G35"/>
    <mergeCell ref="A36:B42"/>
    <mergeCell ref="C36:G36"/>
    <mergeCell ref="C37:G37"/>
    <mergeCell ref="C38:G38"/>
    <mergeCell ref="C39:G39"/>
    <mergeCell ref="C40:G40"/>
    <mergeCell ref="C41:G41"/>
    <mergeCell ref="A44:H44"/>
    <mergeCell ref="A46:H46"/>
    <mergeCell ref="A48:B48"/>
    <mergeCell ref="C48:G48"/>
    <mergeCell ref="A79:G79"/>
    <mergeCell ref="A54:H54"/>
    <mergeCell ref="A56:H56"/>
    <mergeCell ref="K57:U57"/>
    <mergeCell ref="A58:G58"/>
    <mergeCell ref="B59:G59"/>
    <mergeCell ref="B62:G62"/>
    <mergeCell ref="B64:G64"/>
    <mergeCell ref="B65:G65"/>
    <mergeCell ref="B75:G75"/>
    <mergeCell ref="A77:H77"/>
    <mergeCell ref="B78:H78"/>
    <mergeCell ref="A91:H91"/>
    <mergeCell ref="A84:H84"/>
    <mergeCell ref="A85:H85"/>
    <mergeCell ref="A87:H87"/>
    <mergeCell ref="A88:H88"/>
    <mergeCell ref="A89:H89"/>
    <mergeCell ref="A90:H90"/>
  </mergeCells>
  <hyperlinks>
    <hyperlink ref="B59" r:id="rId1" display="blgorod@rambler.ru,"/>
    <hyperlink ref="B58" r:id="rId2" display="blgorod@rambler.ru,"/>
    <hyperlink ref="A89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66" orientation="portrait" verticalDpi="360" r:id="rId4"/>
  <headerFooter alignWithMargins="0"/>
  <rowBreaks count="1" manualBreakCount="1">
    <brk id="55" max="7" man="1"/>
  </rowBreak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16</vt:lpstr>
      <vt:lpstr>Лист1</vt:lpstr>
      <vt:lpstr>Лист2</vt:lpstr>
      <vt:lpstr>Лист3</vt:lpstr>
      <vt:lpstr>'Садовая 16'!Область_печати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2023-03-27T07:04:03Z</dcterms:modified>
</cp:coreProperties>
</file>