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Набережная 10" sheetId="7" r:id="rId1"/>
  </sheets>
  <externalReferences>
    <externalReference r:id="rId2"/>
  </externalReferences>
  <definedNames>
    <definedName name="_xlnm.Print_Area" localSheetId="0">'Набережная 10'!$A$1:$H$87</definedName>
  </definedNames>
  <calcPr calcId="124519"/>
</workbook>
</file>

<file path=xl/calcChain.xml><?xml version="1.0" encoding="utf-8"?>
<calcChain xmlns="http://schemas.openxmlformats.org/spreadsheetml/2006/main">
  <c r="E78" i="7"/>
  <c r="H72"/>
  <c r="H71"/>
  <c r="H70"/>
  <c r="H69"/>
  <c r="H68"/>
  <c r="H66"/>
  <c r="H65"/>
  <c r="H64"/>
  <c r="H63"/>
  <c r="H62"/>
  <c r="H60"/>
  <c r="H59"/>
  <c r="H58"/>
  <c r="H56"/>
  <c r="G24"/>
  <c r="H24"/>
  <c r="K58"/>
  <c r="H49"/>
  <c r="H41"/>
  <c r="H40"/>
  <c r="F24"/>
</calcChain>
</file>

<file path=xl/comments1.xml><?xml version="1.0" encoding="utf-8"?>
<comments xmlns="http://schemas.openxmlformats.org/spreadsheetml/2006/main">
  <authors>
    <author>1379</author>
  </authors>
  <commentList>
    <comment ref="H63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<sst xmlns="http://schemas.openxmlformats.org/spreadsheetml/2006/main" count="103" uniqueCount="99">
  <si>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</si>
  <si>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</si>
  <si>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</si>
  <si>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</si>
  <si>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</si>
  <si>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</si>
  <si>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</si>
  <si>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</si>
  <si>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</si>
  <si>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</si>
  <si>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</si>
  <si>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</si>
  <si>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</si>
  <si>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</si>
  <si>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</si>
  <si>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</si>
  <si>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</si>
  <si>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</si>
  <si>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</si>
  <si>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</si>
  <si>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</si>
  <si>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</si>
  <si>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</si>
  <si>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</si>
  <si>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</si>
  <si>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</si>
  <si>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</si>
  <si>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</si>
  <si>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</si>
  <si>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</si>
  <si>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</si>
  <si>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</si>
  <si>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</si>
  <si>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</si>
  <si>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</si>
  <si>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</si>
  <si>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</si>
  <si>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</si>
  <si>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</si>
  <si>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</si>
  <si>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</si>
  <si>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</si>
  <si>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</si>
  <si>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</si>
  <si>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</si>
  <si>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</si>
  <si>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</si>
  <si>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</si>
  <si>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</si>
  <si>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 xml:space="preserve">ИП Шишкин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</si>
  <si>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</si>
  <si>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</si>
  <si>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</si>
  <si>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</si>
  <si>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</si>
  <si>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</si>
  <si>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</si>
  <si>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</si>
  <si>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</si>
  <si>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</si>
  <si>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</si>
  <si>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</si>
  <si>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</si>
  <si>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Рентабельность 3%</t>
  </si>
  <si>
    <t>ООО "Лифтборт"</t>
  </si>
  <si>
    <t xml:space="preserve"> об исполнении договора управления жилым домом №10 по ул.Набережная.</t>
  </si>
  <si>
    <t xml:space="preserve">за период: 2023 г. </t>
  </si>
  <si>
    <t xml:space="preserve">Адрес дома - Набережная 10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</si>
  <si>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20,04 </t>
    </r>
    <r>
      <rPr>
        <sz val="11"/>
        <rFont val="Arial"/>
        <family val="2"/>
        <charset val="204"/>
      </rPr>
      <t>руб/м²</t>
    </r>
    <r>
      <rPr>
        <b/>
        <sz val="11"/>
        <rFont val="Arial"/>
        <family val="2"/>
        <charset val="204"/>
      </rPr>
      <t xml:space="preserve">, </t>
    </r>
  </si>
  <si>
    <t>Общая площадь дома - 5538,30 кв. м</t>
  </si>
  <si>
    <t>Общая площадь квартир -4183,50 кв.м.</t>
  </si>
  <si>
    <t>Количество подъездов - 2</t>
  </si>
  <si>
    <t>Количество квартир - 70</t>
  </si>
  <si>
    <t>12,87 руб/м²</t>
  </si>
  <si>
    <t>Площадь подъезда - 749,9 кв. м</t>
  </si>
  <si>
    <t>1,95 руб/м²</t>
  </si>
  <si>
    <t>Площадь подвала - 578,2 кв. м</t>
  </si>
  <si>
    <t>3,40 руб/м²</t>
  </si>
  <si>
    <t>Площадь кровли - 640,4 кв. м</t>
  </si>
  <si>
    <t>Площадь газона - 223 кв. м</t>
  </si>
  <si>
    <t>В таблице №1 приведено движение денежных средств по статье содержание и текущий ремонт  по лицевому счету дома №10 по ул.Набережная за 2023г.</t>
  </si>
  <si>
    <t xml:space="preserve">Остаток средств на счёте МКД по статье содержание и текущий ремонт на конец 2023г.  с учётом перерасхода/экономии за прошлые периоды составляет -268 577 руб. </t>
  </si>
  <si>
    <t>Задолженность населения за жку на 31.12.2023г. составляет 14 596,54 руб. (содержание и текущий ремонт, ХВС, ГВС, водоотведение, отопление, вывоз и утилизация ТКО)</t>
  </si>
  <si>
    <t>ул.Набережная д.10</t>
  </si>
  <si>
    <t>Замена  автоматических выключателей</t>
  </si>
  <si>
    <t>Смена вентилей,сгонов у труб-дов и т.д.</t>
  </si>
  <si>
    <t>Ремонт межпанельных швов кв.№6,20,24,38,42</t>
  </si>
  <si>
    <t>Ремонт подъезда</t>
  </si>
  <si>
    <t>Строительные работы(в т.ч. спил дер.)</t>
  </si>
  <si>
    <t>В ходе плановых осмотров, а также на основании обращений собственников помещений жилого дома №10 по ул.Набережная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</si>
  <si>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по содержанию имущества многоквартирного дома</t>
  </si>
  <si>
    <t>Замена электрооборудования (эл.лампы)</t>
  </si>
  <si>
    <t>Ремонт общестроительный (замки, окраска мусорных контейнеров, скамеек и т.д.)</t>
  </si>
  <si>
    <t>Нормативная численность обслуживающего персонала  - 1,7 чел</t>
  </si>
  <si>
    <t xml:space="preserve">ремонт общестроительный 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</si>
  <si>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 помещений)</t>
    </r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</si>
  <si>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</si>
  <si>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ИП Квасова</t>
  </si>
  <si>
    <t>Ростелеком,МТС</t>
  </si>
</sst>
</file>

<file path=xl/styles.xml><?xml version="1.0" encoding="utf-8"?>
<styleSheet xmlns="http://schemas.openxmlformats.org/spreadsheetml/2006/main">
  <fonts count="39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7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1" fontId="6" fillId="3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1" fillId="2" borderId="0" xfId="0" applyFont="1" applyFill="1"/>
    <xf numFmtId="0" fontId="12" fillId="2" borderId="0" xfId="2" applyFont="1" applyFill="1" applyAlignment="1"/>
    <xf numFmtId="0" fontId="32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Border="1" applyAlignment="1"/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3" fillId="2" borderId="0" xfId="0" applyFont="1" applyFill="1" applyAlignment="1"/>
    <xf numFmtId="0" fontId="28" fillId="2" borderId="0" xfId="0" applyFont="1" applyFill="1" applyAlignment="1"/>
    <xf numFmtId="0" fontId="34" fillId="2" borderId="0" xfId="0" applyFont="1" applyFill="1" applyAlignment="1"/>
    <xf numFmtId="0" fontId="6" fillId="2" borderId="2" xfId="2" applyFont="1" applyFill="1" applyBorder="1" applyAlignment="1">
      <alignment horizontal="right"/>
    </xf>
    <xf numFmtId="0" fontId="19" fillId="2" borderId="2" xfId="2" applyFont="1" applyFill="1" applyBorder="1" applyAlignment="1">
      <alignment horizontal="right"/>
    </xf>
    <xf numFmtId="0" fontId="19" fillId="2" borderId="3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/>
    </xf>
    <xf numFmtId="0" fontId="7" fillId="3" borderId="4" xfId="2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/>
    </xf>
    <xf numFmtId="0" fontId="7" fillId="3" borderId="0" xfId="2" applyFont="1" applyFill="1" applyAlignment="1">
      <alignment horizontal="left" wrapText="1"/>
    </xf>
    <xf numFmtId="0" fontId="35" fillId="2" borderId="0" xfId="2" applyFont="1" applyFill="1" applyAlignment="1"/>
    <xf numFmtId="0" fontId="36" fillId="2" borderId="0" xfId="2" applyFont="1" applyFill="1" applyAlignment="1"/>
    <xf numFmtId="0" fontId="35" fillId="2" borderId="0" xfId="2" applyFont="1" applyFill="1">
      <alignment horizontal="left"/>
    </xf>
    <xf numFmtId="0" fontId="12" fillId="2" borderId="0" xfId="2" applyFont="1" applyFill="1">
      <alignment horizontal="left"/>
    </xf>
    <xf numFmtId="0" fontId="20" fillId="2" borderId="0" xfId="2" applyFont="1" applyFill="1" applyAlignment="1"/>
    <xf numFmtId="0" fontId="7" fillId="3" borderId="1" xfId="2" applyFont="1" applyFill="1" applyBorder="1" applyAlignment="1"/>
    <xf numFmtId="0" fontId="7" fillId="3" borderId="3" xfId="2" applyFont="1" applyFill="1" applyBorder="1" applyAlignment="1"/>
    <xf numFmtId="0" fontId="37" fillId="2" borderId="0" xfId="0" applyFont="1" applyFill="1" applyBorder="1"/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21" fillId="2" borderId="0" xfId="2" applyFont="1" applyFill="1" applyAlignment="1">
      <alignment horizontal="center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8" fillId="0" borderId="1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19" fillId="2" borderId="10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12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0" fontId="15" fillId="0" borderId="8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8">
          <cell r="C8">
            <v>4183.5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7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5703125" style="55" customWidth="1"/>
    <col min="2" max="2" width="12.42578125" style="55" customWidth="1"/>
    <col min="3" max="3" width="13.5703125" style="55" customWidth="1"/>
    <col min="4" max="4" width="12.140625" style="55" customWidth="1"/>
    <col min="5" max="5" width="15.42578125" style="55" customWidth="1"/>
    <col min="6" max="6" width="17" style="55" customWidth="1"/>
    <col min="7" max="7" width="19.140625" style="55" customWidth="1"/>
    <col min="8" max="8" width="14.140625" style="55" bestFit="1" customWidth="1"/>
    <col min="9" max="9" width="14.42578125" style="55" customWidth="1"/>
    <col min="10" max="10" width="7" style="55" customWidth="1"/>
    <col min="11" max="16384" width="9.140625" style="55"/>
  </cols>
  <sheetData>
    <row r="1" spans="1:16" ht="18">
      <c r="A1" s="164" t="s">
        <v>0</v>
      </c>
      <c r="B1" s="164"/>
      <c r="C1" s="164"/>
      <c r="D1" s="164"/>
      <c r="E1" s="164"/>
      <c r="F1" s="164"/>
      <c r="G1" s="164"/>
      <c r="H1" s="164"/>
      <c r="I1" s="54"/>
      <c r="J1" s="54"/>
      <c r="K1" s="54"/>
      <c r="L1" s="54"/>
      <c r="M1" s="54"/>
      <c r="N1" s="54"/>
      <c r="O1" s="54"/>
      <c r="P1" s="54"/>
    </row>
    <row r="2" spans="1:16" ht="18">
      <c r="A2" s="164" t="s">
        <v>65</v>
      </c>
      <c r="B2" s="164"/>
      <c r="C2" s="164"/>
      <c r="D2" s="164"/>
      <c r="E2" s="164"/>
      <c r="F2" s="164"/>
      <c r="G2" s="164"/>
      <c r="H2" s="164"/>
      <c r="I2" s="54"/>
      <c r="J2" s="54"/>
      <c r="K2" s="54"/>
      <c r="L2" s="54"/>
      <c r="M2" s="54"/>
      <c r="N2" s="54"/>
      <c r="O2" s="54"/>
      <c r="P2" s="54"/>
    </row>
    <row r="3" spans="1:16" ht="18">
      <c r="A3" s="165" t="s">
        <v>66</v>
      </c>
      <c r="B3" s="165"/>
      <c r="C3" s="165"/>
      <c r="D3" s="165"/>
      <c r="E3" s="165"/>
      <c r="F3" s="165"/>
      <c r="G3" s="165"/>
      <c r="H3" s="165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56"/>
      <c r="L4" s="56"/>
      <c r="M4" s="56"/>
      <c r="N4" s="56"/>
      <c r="O4" s="56"/>
      <c r="P4" s="56"/>
    </row>
    <row r="5" spans="1:16" s="58" customFormat="1" ht="14.25" customHeight="1">
      <c r="A5" s="2" t="s">
        <v>67</v>
      </c>
      <c r="B5" s="2"/>
      <c r="C5" s="2"/>
      <c r="D5" s="2"/>
      <c r="E5" s="166" t="s">
        <v>68</v>
      </c>
      <c r="F5" s="166"/>
      <c r="G5" s="166"/>
      <c r="H5" s="166"/>
      <c r="I5" s="57"/>
      <c r="J5" s="57"/>
    </row>
    <row r="6" spans="1:16" s="58" customFormat="1" ht="14.25">
      <c r="A6" s="2" t="s">
        <v>1</v>
      </c>
      <c r="B6" s="2"/>
      <c r="C6" s="2"/>
      <c r="D6" s="2"/>
      <c r="E6" s="166"/>
      <c r="F6" s="166"/>
      <c r="G6" s="166"/>
      <c r="H6" s="166"/>
      <c r="I6" s="57"/>
      <c r="J6" s="57"/>
    </row>
    <row r="7" spans="1:16" s="58" customFormat="1" ht="30.2" customHeight="1">
      <c r="A7" s="2" t="s">
        <v>69</v>
      </c>
      <c r="B7" s="2"/>
      <c r="C7" s="2"/>
      <c r="D7" s="2"/>
      <c r="E7" s="166"/>
      <c r="F7" s="166"/>
      <c r="G7" s="166"/>
      <c r="H7" s="166"/>
      <c r="I7" s="57"/>
      <c r="J7" s="57"/>
    </row>
    <row r="8" spans="1:16" s="58" customFormat="1" ht="14.25">
      <c r="A8" s="2" t="s">
        <v>70</v>
      </c>
      <c r="B8" s="2"/>
      <c r="C8" s="2"/>
      <c r="D8" s="2"/>
      <c r="E8" s="3"/>
      <c r="F8" s="3"/>
      <c r="G8" s="3"/>
      <c r="H8" s="3"/>
      <c r="I8" s="51"/>
      <c r="J8" s="51"/>
    </row>
    <row r="9" spans="1:16" s="58" customFormat="1" ht="14.25">
      <c r="A9" s="2" t="s">
        <v>2</v>
      </c>
      <c r="B9" s="2"/>
      <c r="C9" s="2"/>
      <c r="D9" s="2"/>
      <c r="E9" s="89" t="s">
        <v>3</v>
      </c>
      <c r="F9" s="3"/>
      <c r="G9" s="3"/>
      <c r="H9" s="3"/>
      <c r="I9" s="57"/>
      <c r="J9" s="57"/>
    </row>
    <row r="10" spans="1:16" s="58" customFormat="1" ht="14.25">
      <c r="A10" s="2" t="s">
        <v>71</v>
      </c>
      <c r="B10" s="2"/>
      <c r="C10" s="2"/>
      <c r="D10" s="2"/>
      <c r="E10" s="4"/>
      <c r="F10" s="89"/>
      <c r="G10" s="89"/>
      <c r="H10" s="89"/>
      <c r="I10" s="51"/>
      <c r="J10" s="51"/>
    </row>
    <row r="11" spans="1:16" s="58" customFormat="1" ht="14.25">
      <c r="A11" s="2" t="s">
        <v>72</v>
      </c>
      <c r="B11" s="2"/>
      <c r="C11" s="2"/>
      <c r="D11" s="2"/>
      <c r="E11" s="5" t="s">
        <v>4</v>
      </c>
      <c r="F11" s="5"/>
      <c r="G11" s="5" t="s">
        <v>73</v>
      </c>
      <c r="H11" s="4"/>
      <c r="I11" s="2"/>
      <c r="J11" s="2"/>
    </row>
    <row r="12" spans="1:16" s="58" customFormat="1" ht="14.25">
      <c r="A12" s="2" t="s">
        <v>74</v>
      </c>
      <c r="B12" s="2"/>
      <c r="C12" s="2"/>
      <c r="D12" s="2"/>
      <c r="E12" s="5" t="s">
        <v>5</v>
      </c>
      <c r="F12" s="5"/>
      <c r="G12" s="5" t="s">
        <v>75</v>
      </c>
      <c r="H12" s="4"/>
      <c r="I12" s="2"/>
      <c r="J12" s="2"/>
    </row>
    <row r="13" spans="1:16" s="58" customFormat="1" ht="14.25">
      <c r="A13" s="2" t="s">
        <v>76</v>
      </c>
      <c r="B13" s="2"/>
      <c r="C13" s="2"/>
      <c r="D13" s="2"/>
      <c r="E13" s="5" t="s">
        <v>6</v>
      </c>
      <c r="F13" s="5"/>
      <c r="G13" s="5" t="s">
        <v>77</v>
      </c>
      <c r="H13" s="4"/>
      <c r="I13" s="2"/>
      <c r="J13" s="2"/>
    </row>
    <row r="14" spans="1:16" s="58" customFormat="1" ht="14.25">
      <c r="A14" s="2" t="s">
        <v>78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58" customFormat="1" ht="14.25">
      <c r="A15" s="2" t="s">
        <v>79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90"/>
      <c r="B16" s="90"/>
      <c r="C16" s="90"/>
      <c r="D16" s="90"/>
      <c r="E16" s="90"/>
      <c r="F16" s="91"/>
      <c r="G16" s="91"/>
      <c r="H16" s="91"/>
      <c r="I16" s="91"/>
      <c r="J16" s="91"/>
      <c r="K16" s="92"/>
      <c r="L16" s="92"/>
      <c r="M16" s="92"/>
      <c r="N16" s="92"/>
      <c r="O16" s="92"/>
      <c r="P16" s="92"/>
    </row>
    <row r="17" spans="1:16" ht="29.25" customHeight="1">
      <c r="A17" s="122" t="s">
        <v>80</v>
      </c>
      <c r="B17" s="122"/>
      <c r="C17" s="122"/>
      <c r="D17" s="122"/>
      <c r="E17" s="122"/>
      <c r="F17" s="122"/>
      <c r="G17" s="122"/>
      <c r="H17" s="122"/>
      <c r="I17" s="57"/>
      <c r="J17" s="57"/>
      <c r="K17" s="59"/>
      <c r="L17" s="59"/>
      <c r="M17" s="59"/>
      <c r="N17" s="59"/>
      <c r="O17" s="59"/>
      <c r="P17" s="59"/>
    </row>
    <row r="18" spans="1:16" ht="15.7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59"/>
      <c r="L18" s="59"/>
      <c r="M18" s="59"/>
      <c r="N18" s="59"/>
      <c r="O18" s="59"/>
      <c r="P18" s="59"/>
    </row>
    <row r="19" spans="1:16" ht="15.75">
      <c r="A19" s="111" t="s">
        <v>7</v>
      </c>
      <c r="B19" s="111"/>
      <c r="C19" s="111"/>
      <c r="D19" s="111"/>
      <c r="E19" s="111"/>
      <c r="F19" s="111"/>
      <c r="G19" s="111"/>
      <c r="H19" s="111"/>
      <c r="I19" s="60"/>
      <c r="J19" s="60"/>
      <c r="K19" s="60"/>
      <c r="L19" s="60"/>
      <c r="M19" s="60"/>
      <c r="N19" s="60"/>
      <c r="O19" s="60"/>
      <c r="P19" s="60"/>
    </row>
    <row r="20" spans="1:16" ht="15.75">
      <c r="A20" s="7"/>
      <c r="B20" s="148"/>
      <c r="C20" s="148"/>
      <c r="D20" s="148"/>
      <c r="E20" s="148"/>
      <c r="F20" s="148"/>
      <c r="G20" s="7"/>
      <c r="H20" s="8" t="s">
        <v>8</v>
      </c>
      <c r="I20" s="149"/>
      <c r="J20" s="149"/>
      <c r="K20" s="59"/>
      <c r="M20" s="59"/>
      <c r="N20" s="59"/>
      <c r="O20" s="61"/>
    </row>
    <row r="21" spans="1:16" s="58" customFormat="1" ht="15" customHeight="1">
      <c r="A21" s="150" t="s">
        <v>9</v>
      </c>
      <c r="B21" s="151"/>
      <c r="C21" s="152"/>
      <c r="D21" s="159" t="s">
        <v>10</v>
      </c>
      <c r="E21" s="159" t="s">
        <v>11</v>
      </c>
      <c r="F21" s="159" t="s">
        <v>12</v>
      </c>
      <c r="G21" s="162" t="s">
        <v>13</v>
      </c>
      <c r="H21" s="162" t="s">
        <v>14</v>
      </c>
      <c r="I21" s="62"/>
    </row>
    <row r="22" spans="1:16" s="58" customFormat="1" ht="15" customHeight="1">
      <c r="A22" s="153"/>
      <c r="B22" s="154"/>
      <c r="C22" s="155"/>
      <c r="D22" s="160"/>
      <c r="E22" s="160"/>
      <c r="F22" s="160"/>
      <c r="G22" s="163"/>
      <c r="H22" s="163"/>
      <c r="I22" s="62"/>
    </row>
    <row r="23" spans="1:16" s="58" customFormat="1" ht="90" customHeight="1">
      <c r="A23" s="156"/>
      <c r="B23" s="157"/>
      <c r="C23" s="158"/>
      <c r="D23" s="161"/>
      <c r="E23" s="161"/>
      <c r="F23" s="161"/>
      <c r="G23" s="163"/>
      <c r="H23" s="163"/>
      <c r="I23" s="62"/>
    </row>
    <row r="24" spans="1:16" s="63" customFormat="1" ht="14.25">
      <c r="A24" s="140">
        <v>983207.31</v>
      </c>
      <c r="B24" s="141"/>
      <c r="C24" s="142"/>
      <c r="D24" s="9">
        <v>976848.85</v>
      </c>
      <c r="E24" s="9">
        <v>20664</v>
      </c>
      <c r="F24" s="10">
        <f>D24-A24</f>
        <v>-6358.4600000000792</v>
      </c>
      <c r="G24" s="11">
        <f>H56</f>
        <v>1093831.6693</v>
      </c>
      <c r="H24" s="12">
        <f>D24+E24-G24</f>
        <v>-96318.819299999974</v>
      </c>
      <c r="J24" s="64"/>
    </row>
    <row r="25" spans="1:16" s="63" customFormat="1" ht="44.85" customHeight="1">
      <c r="A25" s="143" t="s">
        <v>81</v>
      </c>
      <c r="B25" s="143"/>
      <c r="C25" s="143"/>
      <c r="D25" s="143"/>
      <c r="E25" s="143"/>
      <c r="F25" s="143"/>
      <c r="G25" s="143"/>
      <c r="H25" s="143"/>
      <c r="J25" s="64"/>
    </row>
    <row r="26" spans="1:16" s="63" customFormat="1" ht="29.25" customHeight="1">
      <c r="A26" s="144" t="s">
        <v>82</v>
      </c>
      <c r="B26" s="144"/>
      <c r="C26" s="144"/>
      <c r="D26" s="144"/>
      <c r="E26" s="144"/>
      <c r="F26" s="144"/>
      <c r="G26" s="144"/>
      <c r="H26" s="144"/>
      <c r="J26" s="64"/>
    </row>
    <row r="27" spans="1:16" ht="15">
      <c r="A27" s="7"/>
      <c r="B27" s="7"/>
      <c r="C27" s="7"/>
      <c r="D27" s="7"/>
      <c r="E27" s="7"/>
      <c r="F27" s="7"/>
      <c r="G27" s="7"/>
      <c r="H27" s="7"/>
      <c r="I27" s="7"/>
      <c r="J27" s="7"/>
      <c r="K27" s="59"/>
      <c r="L27" s="59"/>
      <c r="M27" s="59"/>
      <c r="N27" s="59"/>
      <c r="O27" s="59"/>
      <c r="P27" s="59"/>
    </row>
    <row r="28" spans="1:16" ht="14.25">
      <c r="A28" s="145" t="s">
        <v>61</v>
      </c>
      <c r="B28" s="145"/>
      <c r="C28" s="145"/>
      <c r="D28" s="145"/>
      <c r="E28" s="145"/>
      <c r="F28" s="145"/>
      <c r="G28" s="145"/>
      <c r="H28" s="145"/>
      <c r="I28" s="2"/>
      <c r="J28" s="2"/>
      <c r="K28" s="58"/>
      <c r="L28" s="58"/>
      <c r="M28" s="58"/>
      <c r="N28" s="58"/>
      <c r="O28" s="58"/>
      <c r="P28" s="58"/>
    </row>
    <row r="29" spans="1:16" ht="14.25">
      <c r="A29" s="5" t="s">
        <v>62</v>
      </c>
      <c r="B29" s="5"/>
      <c r="C29" s="5"/>
      <c r="D29" s="5"/>
      <c r="E29" s="5"/>
      <c r="F29" s="5"/>
      <c r="G29" s="52"/>
      <c r="H29" s="52"/>
      <c r="I29" s="2"/>
      <c r="J29" s="2"/>
      <c r="K29" s="58"/>
      <c r="L29" s="58"/>
      <c r="M29" s="58"/>
      <c r="N29" s="58"/>
      <c r="O29" s="58"/>
    </row>
    <row r="30" spans="1:16" ht="15" customHeight="1">
      <c r="A30" s="146" t="s">
        <v>15</v>
      </c>
      <c r="B30" s="146"/>
      <c r="C30" s="146"/>
      <c r="D30" s="146"/>
      <c r="E30" s="146"/>
      <c r="F30" s="146"/>
      <c r="G30" s="146"/>
      <c r="H30" s="146"/>
      <c r="I30" s="57"/>
      <c r="J30" s="57"/>
      <c r="K30" s="57"/>
      <c r="L30" s="57"/>
      <c r="M30" s="57"/>
      <c r="N30" s="57"/>
      <c r="O30" s="57"/>
      <c r="P30" s="57"/>
    </row>
    <row r="31" spans="1:16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</row>
    <row r="32" spans="1:16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s="14" customFormat="1" ht="15.75">
      <c r="A33" s="147" t="s">
        <v>17</v>
      </c>
      <c r="B33" s="147"/>
      <c r="C33" s="147"/>
      <c r="D33" s="147"/>
      <c r="E33" s="147"/>
      <c r="F33" s="147"/>
      <c r="G33" s="147"/>
      <c r="H33" s="147"/>
      <c r="I33" s="65"/>
      <c r="J33" s="65"/>
    </row>
    <row r="34" spans="1:16" s="14" customFormat="1">
      <c r="A34" s="15"/>
      <c r="B34" s="16"/>
      <c r="C34" s="131"/>
      <c r="D34" s="131"/>
      <c r="E34" s="132"/>
      <c r="F34" s="132"/>
      <c r="G34" s="16"/>
      <c r="H34" s="17" t="s">
        <v>18</v>
      </c>
      <c r="I34" s="133"/>
      <c r="J34" s="133"/>
    </row>
    <row r="35" spans="1:16" s="14" customFormat="1" ht="15.75">
      <c r="A35" s="134" t="s">
        <v>19</v>
      </c>
      <c r="B35" s="135"/>
      <c r="C35" s="124" t="s">
        <v>20</v>
      </c>
      <c r="D35" s="126"/>
      <c r="E35" s="126"/>
      <c r="F35" s="126"/>
      <c r="G35" s="125"/>
      <c r="H35" s="18" t="s">
        <v>21</v>
      </c>
    </row>
    <row r="36" spans="1:16" s="14" customFormat="1" ht="15" customHeight="1">
      <c r="A36" s="136" t="s">
        <v>83</v>
      </c>
      <c r="B36" s="137"/>
      <c r="C36" s="20" t="s">
        <v>84</v>
      </c>
      <c r="D36" s="21"/>
      <c r="E36" s="21"/>
      <c r="F36" s="21"/>
      <c r="G36" s="21"/>
      <c r="H36" s="81">
        <v>3097</v>
      </c>
    </row>
    <row r="37" spans="1:16" s="14" customFormat="1" ht="15" customHeight="1">
      <c r="A37" s="138"/>
      <c r="B37" s="139"/>
      <c r="C37" s="20" t="s">
        <v>85</v>
      </c>
      <c r="D37" s="83"/>
      <c r="E37" s="83"/>
      <c r="F37" s="83"/>
      <c r="G37" s="21"/>
      <c r="H37" s="81">
        <v>55168</v>
      </c>
    </row>
    <row r="38" spans="1:16" s="14" customFormat="1" ht="15" customHeight="1">
      <c r="A38" s="138"/>
      <c r="B38" s="139"/>
      <c r="C38" s="102" t="s">
        <v>86</v>
      </c>
      <c r="D38" s="103"/>
      <c r="E38" s="103"/>
      <c r="F38" s="103"/>
      <c r="G38" s="104"/>
      <c r="H38" s="81">
        <v>89280</v>
      </c>
    </row>
    <row r="39" spans="1:16" s="14" customFormat="1" ht="15" customHeight="1">
      <c r="A39" s="138"/>
      <c r="B39" s="139"/>
      <c r="C39" s="102" t="s">
        <v>87</v>
      </c>
      <c r="D39" s="103"/>
      <c r="E39" s="103"/>
      <c r="F39" s="103"/>
      <c r="G39" s="104"/>
      <c r="H39" s="81">
        <v>105426</v>
      </c>
    </row>
    <row r="40" spans="1:16" s="14" customFormat="1" ht="15" customHeight="1">
      <c r="A40" s="138"/>
      <c r="B40" s="139"/>
      <c r="C40" s="102" t="s">
        <v>88</v>
      </c>
      <c r="D40" s="103"/>
      <c r="E40" s="103"/>
      <c r="F40" s="103"/>
      <c r="G40" s="104"/>
      <c r="H40" s="81">
        <f>74253</f>
        <v>74253</v>
      </c>
    </row>
    <row r="41" spans="1:16" s="14" customFormat="1" ht="15" customHeight="1">
      <c r="A41" s="138"/>
      <c r="B41" s="139"/>
      <c r="C41" s="20"/>
      <c r="D41" s="21"/>
      <c r="E41" s="21"/>
      <c r="F41" s="21"/>
      <c r="G41" s="21"/>
      <c r="H41" s="82">
        <f>SUM(H36:H40)</f>
        <v>327224</v>
      </c>
    </row>
    <row r="42" spans="1:16" ht="42.75" customHeight="1">
      <c r="A42" s="122" t="s">
        <v>89</v>
      </c>
      <c r="B42" s="122"/>
      <c r="C42" s="122"/>
      <c r="D42" s="122"/>
      <c r="E42" s="122"/>
      <c r="F42" s="122"/>
      <c r="G42" s="122"/>
      <c r="H42" s="122"/>
      <c r="I42" s="57"/>
      <c r="J42" s="57"/>
    </row>
    <row r="43" spans="1:16">
      <c r="A43" s="22"/>
      <c r="B43" s="22"/>
      <c r="C43" s="22"/>
      <c r="D43" s="22"/>
      <c r="E43" s="23"/>
      <c r="F43" s="23"/>
      <c r="G43" s="23"/>
      <c r="H43" s="23"/>
      <c r="I43" s="23"/>
      <c r="J43" s="23"/>
    </row>
    <row r="44" spans="1:16" ht="30.2" customHeight="1">
      <c r="A44" s="123" t="s">
        <v>90</v>
      </c>
      <c r="B44" s="123"/>
      <c r="C44" s="123"/>
      <c r="D44" s="123"/>
      <c r="E44" s="123"/>
      <c r="F44" s="123"/>
      <c r="G44" s="123"/>
      <c r="H44" s="123"/>
      <c r="I44" s="66"/>
      <c r="J44" s="66"/>
      <c r="K44" s="60"/>
      <c r="L44" s="60"/>
      <c r="M44" s="60"/>
      <c r="N44" s="60"/>
      <c r="O44" s="60"/>
      <c r="P44" s="60"/>
    </row>
    <row r="45" spans="1:16" ht="15">
      <c r="A45" s="24"/>
      <c r="B45" s="24"/>
      <c r="C45" s="24"/>
      <c r="D45" s="24"/>
      <c r="E45" s="24"/>
      <c r="F45" s="24"/>
      <c r="G45" s="24"/>
      <c r="H45" s="67" t="s">
        <v>22</v>
      </c>
      <c r="J45" s="24"/>
      <c r="M45" s="24"/>
      <c r="N45" s="24"/>
      <c r="O45" s="24"/>
      <c r="P45" s="24"/>
    </row>
    <row r="46" spans="1:16" ht="15.75">
      <c r="A46" s="124" t="s">
        <v>19</v>
      </c>
      <c r="B46" s="125"/>
      <c r="C46" s="124" t="s">
        <v>20</v>
      </c>
      <c r="D46" s="126"/>
      <c r="E46" s="126"/>
      <c r="F46" s="126"/>
      <c r="G46" s="125"/>
      <c r="H46" s="18" t="s">
        <v>21</v>
      </c>
      <c r="I46" s="24"/>
      <c r="J46" s="24"/>
      <c r="K46" s="24"/>
      <c r="L46" s="24"/>
    </row>
    <row r="47" spans="1:16" ht="15" customHeight="1">
      <c r="A47" s="127" t="s">
        <v>83</v>
      </c>
      <c r="B47" s="127"/>
      <c r="C47" s="128" t="s">
        <v>91</v>
      </c>
      <c r="D47" s="129"/>
      <c r="E47" s="129"/>
      <c r="F47" s="129"/>
      <c r="G47" s="130"/>
      <c r="H47" s="19">
        <v>2661</v>
      </c>
      <c r="I47" s="24"/>
      <c r="J47" s="24"/>
      <c r="K47" s="24"/>
      <c r="L47" s="24"/>
    </row>
    <row r="48" spans="1:16" ht="30.6" customHeight="1">
      <c r="A48" s="127"/>
      <c r="B48" s="127"/>
      <c r="C48" s="128" t="s">
        <v>92</v>
      </c>
      <c r="D48" s="129"/>
      <c r="E48" s="129"/>
      <c r="F48" s="129"/>
      <c r="G48" s="130"/>
      <c r="H48" s="19">
        <v>3695</v>
      </c>
      <c r="I48" s="24"/>
      <c r="J48" s="24"/>
      <c r="K48" s="24"/>
      <c r="L48" s="24"/>
    </row>
    <row r="49" spans="1:11" ht="14.25">
      <c r="A49" s="127"/>
      <c r="B49" s="127"/>
      <c r="C49" s="102" t="s">
        <v>23</v>
      </c>
      <c r="D49" s="103"/>
      <c r="E49" s="103"/>
      <c r="F49" s="103"/>
      <c r="G49" s="104"/>
      <c r="H49" s="32">
        <f>1.3*4183.5</f>
        <v>5438.55</v>
      </c>
      <c r="I49" s="23"/>
      <c r="J49" s="23"/>
    </row>
    <row r="50" spans="1:11" ht="15">
      <c r="A50" s="84"/>
      <c r="B50" s="84"/>
      <c r="C50" s="85"/>
      <c r="D50" s="85"/>
      <c r="E50" s="85"/>
      <c r="F50" s="85"/>
      <c r="G50" s="85"/>
      <c r="H50" s="23"/>
      <c r="I50" s="23"/>
      <c r="J50" s="23"/>
    </row>
    <row r="51" spans="1:11">
      <c r="A51" s="94" t="s">
        <v>93</v>
      </c>
      <c r="B51" s="94"/>
      <c r="C51" s="94"/>
      <c r="D51" s="94"/>
      <c r="E51" s="94"/>
      <c r="F51" s="94"/>
      <c r="G51" s="94"/>
      <c r="H51" s="94"/>
      <c r="I51" s="94"/>
      <c r="J51" s="94"/>
    </row>
    <row r="52" spans="1:11" ht="18" customHeight="1">
      <c r="A52" s="110" t="s">
        <v>24</v>
      </c>
      <c r="B52" s="110"/>
      <c r="C52" s="110"/>
      <c r="D52" s="110"/>
      <c r="E52" s="110"/>
      <c r="F52" s="110"/>
      <c r="G52" s="110"/>
      <c r="H52" s="110"/>
      <c r="I52" s="25"/>
      <c r="J52" s="25"/>
    </row>
    <row r="53" spans="1:11" ht="12.2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1" ht="15.75">
      <c r="A54" s="111" t="s">
        <v>25</v>
      </c>
      <c r="B54" s="111"/>
      <c r="C54" s="111"/>
      <c r="D54" s="111"/>
      <c r="E54" s="111"/>
      <c r="F54" s="111"/>
      <c r="G54" s="111"/>
      <c r="H54" s="111"/>
      <c r="I54" s="60"/>
      <c r="J54" s="60"/>
    </row>
    <row r="55" spans="1:11" ht="15.75">
      <c r="A55" s="6"/>
      <c r="B55" s="6"/>
      <c r="C55" s="6"/>
      <c r="D55" s="6"/>
      <c r="E55" s="6"/>
      <c r="F55" s="6"/>
      <c r="G55" s="6"/>
      <c r="H55" s="67" t="s">
        <v>26</v>
      </c>
      <c r="J55" s="6"/>
    </row>
    <row r="56" spans="1:11" ht="15.75">
      <c r="A56" s="112" t="s">
        <v>27</v>
      </c>
      <c r="B56" s="112"/>
      <c r="C56" s="112"/>
      <c r="D56" s="112"/>
      <c r="E56" s="112"/>
      <c r="F56" s="112"/>
      <c r="G56" s="113"/>
      <c r="H56" s="26">
        <f>SUM(H64:H72)+H58+H63</f>
        <v>1093831.6693</v>
      </c>
      <c r="I56" s="68"/>
      <c r="J56" s="68"/>
    </row>
    <row r="57" spans="1:11" ht="15">
      <c r="A57" s="27" t="s">
        <v>28</v>
      </c>
      <c r="B57" s="114" t="s">
        <v>29</v>
      </c>
      <c r="C57" s="115"/>
      <c r="D57" s="115"/>
      <c r="E57" s="115"/>
      <c r="F57" s="115"/>
      <c r="G57" s="116"/>
      <c r="H57" s="28" t="s">
        <v>30</v>
      </c>
      <c r="I57" s="29"/>
    </row>
    <row r="58" spans="1:11" ht="15.75">
      <c r="A58" s="30" t="s">
        <v>31</v>
      </c>
      <c r="B58" s="20" t="s">
        <v>32</v>
      </c>
      <c r="C58" s="21"/>
      <c r="D58" s="21"/>
      <c r="E58" s="21"/>
      <c r="F58" s="21"/>
      <c r="G58" s="21"/>
      <c r="H58" s="31">
        <f>SUM(H59:H62)</f>
        <v>122248.22500000001</v>
      </c>
      <c r="I58" s="7"/>
      <c r="K58" s="69">
        <f>[1]Основное!$C$8*[1]Основное!K35</f>
        <v>0</v>
      </c>
    </row>
    <row r="59" spans="1:11" ht="15">
      <c r="A59" s="30"/>
      <c r="B59" s="20" t="s">
        <v>34</v>
      </c>
      <c r="C59" s="21"/>
      <c r="D59" s="21"/>
      <c r="E59" s="21"/>
      <c r="F59" s="21"/>
      <c r="G59" s="21"/>
      <c r="H59" s="32">
        <f>2661+1618</f>
        <v>4279</v>
      </c>
      <c r="I59" s="7"/>
    </row>
    <row r="60" spans="1:11" ht="15" customHeight="1">
      <c r="A60" s="30"/>
      <c r="B60" s="20" t="s">
        <v>94</v>
      </c>
      <c r="C60" s="21"/>
      <c r="D60" s="21"/>
      <c r="E60" s="21"/>
      <c r="F60" s="21"/>
      <c r="G60" s="21"/>
      <c r="H60" s="32">
        <f>3695+21870+38079</f>
        <v>63644</v>
      </c>
      <c r="I60" s="7"/>
    </row>
    <row r="61" spans="1:11" ht="15" customHeight="1">
      <c r="A61" s="30"/>
      <c r="B61" s="20" t="s">
        <v>33</v>
      </c>
      <c r="C61" s="21"/>
      <c r="D61" s="21"/>
      <c r="E61" s="21"/>
      <c r="F61" s="21"/>
      <c r="G61" s="21"/>
      <c r="H61" s="32">
        <v>36127</v>
      </c>
      <c r="I61" s="7"/>
    </row>
    <row r="62" spans="1:11" ht="48.75" customHeight="1">
      <c r="A62" s="30"/>
      <c r="B62" s="117" t="s">
        <v>58</v>
      </c>
      <c r="C62" s="118"/>
      <c r="D62" s="118"/>
      <c r="E62" s="118"/>
      <c r="F62" s="118"/>
      <c r="G62" s="118"/>
      <c r="H62" s="32">
        <f>4.35*4183.5</f>
        <v>18198.224999999999</v>
      </c>
      <c r="I62" s="7"/>
    </row>
    <row r="63" spans="1:11" ht="31.5" customHeight="1">
      <c r="A63" s="30" t="s">
        <v>35</v>
      </c>
      <c r="B63" s="119" t="s">
        <v>36</v>
      </c>
      <c r="C63" s="120"/>
      <c r="D63" s="120"/>
      <c r="E63" s="120"/>
      <c r="F63" s="120"/>
      <c r="G63" s="121"/>
      <c r="H63" s="32">
        <f>5439+89280</f>
        <v>94719</v>
      </c>
      <c r="I63" s="7"/>
    </row>
    <row r="64" spans="1:11" ht="15">
      <c r="A64" s="30" t="s">
        <v>37</v>
      </c>
      <c r="B64" s="20" t="s">
        <v>38</v>
      </c>
      <c r="C64" s="21"/>
      <c r="D64" s="21"/>
      <c r="E64" s="21"/>
      <c r="F64" s="21"/>
      <c r="G64" s="21"/>
      <c r="H64" s="32">
        <f>9.71*4183.5</f>
        <v>40621.785000000003</v>
      </c>
      <c r="I64" s="7"/>
    </row>
    <row r="65" spans="1:13" ht="15">
      <c r="A65" s="30" t="s">
        <v>39</v>
      </c>
      <c r="B65" s="20" t="s">
        <v>59</v>
      </c>
      <c r="C65" s="21"/>
      <c r="D65" s="21"/>
      <c r="E65" s="21"/>
      <c r="F65" s="21"/>
      <c r="G65" s="21"/>
      <c r="H65" s="32">
        <f>1.21*4183.5</f>
        <v>5062.0349999999999</v>
      </c>
      <c r="I65" s="7"/>
    </row>
    <row r="66" spans="1:13" ht="15">
      <c r="A66" s="30" t="s">
        <v>40</v>
      </c>
      <c r="B66" s="20" t="s">
        <v>60</v>
      </c>
      <c r="C66" s="21"/>
      <c r="D66" s="21"/>
      <c r="E66" s="21"/>
      <c r="F66" s="21"/>
      <c r="G66" s="21"/>
      <c r="H66" s="32">
        <f>7.93*4183.5</f>
        <v>33175.154999999999</v>
      </c>
      <c r="I66" s="7"/>
    </row>
    <row r="67" spans="1:13" ht="15">
      <c r="A67" s="30" t="s">
        <v>41</v>
      </c>
      <c r="B67" s="20" t="s">
        <v>43</v>
      </c>
      <c r="C67" s="21"/>
      <c r="D67" s="21"/>
      <c r="E67" s="21"/>
      <c r="F67" s="21"/>
      <c r="G67" s="21"/>
      <c r="H67" s="33">
        <v>165582.9</v>
      </c>
      <c r="I67" s="7"/>
    </row>
    <row r="68" spans="1:13" ht="15">
      <c r="A68" s="30" t="s">
        <v>42</v>
      </c>
      <c r="B68" s="20" t="s">
        <v>44</v>
      </c>
      <c r="C68" s="21"/>
      <c r="D68" s="21"/>
      <c r="E68" s="21"/>
      <c r="F68" s="21"/>
      <c r="G68" s="21"/>
      <c r="H68" s="32">
        <f>4100*2+1087.7</f>
        <v>9287.7000000000007</v>
      </c>
      <c r="I68" s="7"/>
    </row>
    <row r="69" spans="1:13" ht="15">
      <c r="A69" s="30">
        <v>9</v>
      </c>
      <c r="B69" s="20" t="s">
        <v>45</v>
      </c>
      <c r="C69" s="21"/>
      <c r="D69" s="21"/>
      <c r="E69" s="21"/>
      <c r="F69" s="21"/>
      <c r="G69" s="21"/>
      <c r="H69" s="32">
        <f>94.08*4183.5</f>
        <v>393583.68</v>
      </c>
      <c r="I69" s="7"/>
    </row>
    <row r="70" spans="1:13" ht="15">
      <c r="A70" s="30">
        <v>10</v>
      </c>
      <c r="B70" s="20" t="s">
        <v>46</v>
      </c>
      <c r="C70" s="21"/>
      <c r="D70" s="21"/>
      <c r="E70" s="21"/>
      <c r="F70" s="21"/>
      <c r="G70" s="21"/>
      <c r="H70" s="32">
        <f>42.04*4183.5</f>
        <v>175874.34</v>
      </c>
      <c r="I70" s="7"/>
    </row>
    <row r="71" spans="1:13" ht="15">
      <c r="A71" s="30">
        <v>12</v>
      </c>
      <c r="B71" s="102" t="s">
        <v>95</v>
      </c>
      <c r="C71" s="103"/>
      <c r="D71" s="103"/>
      <c r="E71" s="103"/>
      <c r="F71" s="103"/>
      <c r="G71" s="104"/>
      <c r="H71" s="32">
        <f>5.78*4183.5</f>
        <v>24180.63</v>
      </c>
      <c r="I71" s="7"/>
    </row>
    <row r="72" spans="1:13" ht="14.25">
      <c r="A72" s="86">
        <v>13</v>
      </c>
      <c r="B72" s="95" t="s">
        <v>63</v>
      </c>
      <c r="C72" s="96"/>
      <c r="D72" s="96"/>
      <c r="E72" s="96"/>
      <c r="F72" s="96"/>
      <c r="G72" s="96"/>
      <c r="H72" s="53">
        <f>A24*0.03</f>
        <v>29496.219300000001</v>
      </c>
      <c r="I72" s="70"/>
      <c r="J72" s="70"/>
    </row>
    <row r="73" spans="1:13" s="14" customFormat="1" ht="26.45" customHeight="1">
      <c r="A73" s="105" t="s">
        <v>96</v>
      </c>
      <c r="B73" s="105"/>
      <c r="C73" s="105"/>
      <c r="D73" s="105"/>
      <c r="E73" s="105"/>
      <c r="F73" s="105"/>
      <c r="G73" s="105"/>
      <c r="H73" s="105"/>
      <c r="I73" s="71"/>
      <c r="J73" s="71"/>
    </row>
    <row r="74" spans="1:13" s="14" customFormat="1">
      <c r="A74" s="34"/>
      <c r="B74" s="106"/>
      <c r="C74" s="106"/>
      <c r="D74" s="106"/>
      <c r="E74" s="106"/>
      <c r="F74" s="106"/>
      <c r="G74" s="106"/>
      <c r="H74" s="106"/>
      <c r="I74" s="35"/>
      <c r="J74" s="35"/>
    </row>
    <row r="75" spans="1:13" s="14" customFormat="1" ht="15.75">
      <c r="A75" s="107" t="s">
        <v>47</v>
      </c>
      <c r="B75" s="107"/>
      <c r="C75" s="107"/>
      <c r="D75" s="107"/>
      <c r="E75" s="107"/>
      <c r="F75" s="107"/>
      <c r="G75" s="107"/>
      <c r="I75" s="34"/>
      <c r="J75" s="34"/>
    </row>
    <row r="76" spans="1:13" s="14" customFormat="1" ht="15">
      <c r="A76" s="29"/>
      <c r="B76" s="29"/>
      <c r="C76" s="29"/>
      <c r="D76" s="29"/>
      <c r="E76" s="97" t="s">
        <v>48</v>
      </c>
      <c r="F76" s="43"/>
      <c r="G76" s="36"/>
      <c r="H76" s="35"/>
      <c r="I76" s="35"/>
      <c r="J76" s="35"/>
    </row>
    <row r="77" spans="1:13" s="14" customFormat="1" ht="34.5" customHeight="1">
      <c r="A77" s="87" t="s">
        <v>97</v>
      </c>
      <c r="B77" s="37" t="s">
        <v>64</v>
      </c>
      <c r="C77" s="38" t="s">
        <v>49</v>
      </c>
      <c r="D77" s="39" t="s">
        <v>98</v>
      </c>
      <c r="E77" s="40" t="s">
        <v>50</v>
      </c>
      <c r="F77" s="41"/>
      <c r="G77" s="42"/>
      <c r="H77" s="43"/>
      <c r="I77" s="35"/>
      <c r="J77" s="35"/>
      <c r="K77" s="35"/>
    </row>
    <row r="78" spans="1:13" s="14" customFormat="1" ht="15">
      <c r="A78" s="44">
        <v>4344</v>
      </c>
      <c r="B78" s="44">
        <v>0</v>
      </c>
      <c r="C78" s="45">
        <v>4320</v>
      </c>
      <c r="D78" s="46">
        <v>12000</v>
      </c>
      <c r="E78" s="46">
        <f>SUM(A78:D78)</f>
        <v>20664</v>
      </c>
      <c r="F78" s="88"/>
      <c r="G78" s="47"/>
      <c r="H78" s="35"/>
      <c r="I78" s="35"/>
    </row>
    <row r="79" spans="1:13" s="14" customFormat="1" ht="15">
      <c r="A79" s="48"/>
      <c r="B79" s="48"/>
      <c r="C79" s="49"/>
      <c r="D79" s="49"/>
      <c r="E79" s="49"/>
      <c r="F79" s="49"/>
      <c r="G79" s="43"/>
      <c r="H79" s="35"/>
      <c r="I79" s="35"/>
      <c r="J79" s="35"/>
    </row>
    <row r="80" spans="1:13" s="14" customFormat="1" ht="96.75" customHeight="1">
      <c r="A80" s="108" t="s">
        <v>51</v>
      </c>
      <c r="B80" s="108"/>
      <c r="C80" s="108"/>
      <c r="D80" s="108"/>
      <c r="E80" s="108"/>
      <c r="F80" s="108"/>
      <c r="G80" s="108"/>
      <c r="H80" s="108"/>
      <c r="I80" s="72"/>
      <c r="J80" s="72"/>
      <c r="K80" s="72"/>
      <c r="L80" s="72"/>
      <c r="M80" s="72"/>
    </row>
    <row r="81" spans="1:16" ht="59.25" customHeight="1">
      <c r="A81" s="109" t="s">
        <v>52</v>
      </c>
      <c r="B81" s="109"/>
      <c r="C81" s="109"/>
      <c r="D81" s="109"/>
      <c r="E81" s="109"/>
      <c r="F81" s="109"/>
      <c r="G81" s="109"/>
      <c r="H81" s="109"/>
      <c r="I81" s="73"/>
      <c r="J81" s="73"/>
      <c r="K81" s="73"/>
      <c r="L81" s="73"/>
      <c r="M81" s="73"/>
      <c r="N81" s="73"/>
      <c r="O81" s="73"/>
      <c r="P81" s="73"/>
    </row>
    <row r="82" spans="1:16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</row>
    <row r="83" spans="1:16" ht="15">
      <c r="A83" s="98" t="s">
        <v>53</v>
      </c>
      <c r="B83" s="98"/>
      <c r="C83" s="98"/>
      <c r="D83" s="98"/>
      <c r="E83" s="98"/>
      <c r="F83" s="98"/>
      <c r="G83" s="98"/>
      <c r="H83" s="98"/>
      <c r="I83" s="74"/>
      <c r="J83" s="74"/>
      <c r="K83" s="75"/>
      <c r="L83" s="75"/>
      <c r="M83" s="75"/>
      <c r="N83" s="75"/>
      <c r="O83" s="75"/>
      <c r="P83" s="75"/>
    </row>
    <row r="84" spans="1:16" ht="15">
      <c r="A84" s="98" t="s">
        <v>54</v>
      </c>
      <c r="B84" s="98"/>
      <c r="C84" s="98"/>
      <c r="D84" s="98"/>
      <c r="E84" s="98"/>
      <c r="F84" s="98"/>
      <c r="G84" s="98"/>
      <c r="H84" s="98"/>
      <c r="I84" s="74"/>
      <c r="J84" s="74"/>
      <c r="K84" s="75"/>
      <c r="L84" s="75"/>
      <c r="M84" s="75"/>
      <c r="N84" s="75"/>
      <c r="O84" s="75"/>
      <c r="P84" s="75"/>
    </row>
    <row r="85" spans="1:16" ht="14.25">
      <c r="A85" s="99" t="s">
        <v>55</v>
      </c>
      <c r="B85" s="99"/>
      <c r="C85" s="99"/>
      <c r="D85" s="99"/>
      <c r="E85" s="99"/>
      <c r="F85" s="99"/>
      <c r="G85" s="99"/>
      <c r="H85" s="99"/>
      <c r="I85" s="76"/>
      <c r="J85" s="76"/>
      <c r="K85" s="76"/>
      <c r="L85" s="76"/>
      <c r="M85" s="76"/>
      <c r="N85" s="76"/>
      <c r="O85" s="76"/>
      <c r="P85" s="76"/>
    </row>
    <row r="86" spans="1:16" ht="15">
      <c r="A86" s="100" t="s">
        <v>56</v>
      </c>
      <c r="B86" s="100"/>
      <c r="C86" s="100"/>
      <c r="D86" s="100"/>
      <c r="E86" s="100"/>
      <c r="F86" s="100"/>
      <c r="G86" s="100"/>
      <c r="H86" s="100"/>
      <c r="I86" s="77"/>
      <c r="J86" s="77"/>
      <c r="K86" s="78"/>
      <c r="L86" s="78"/>
      <c r="M86" s="78"/>
      <c r="N86" s="78"/>
      <c r="O86" s="78"/>
      <c r="P86" s="78"/>
    </row>
    <row r="87" spans="1:16" ht="15">
      <c r="A87" s="101" t="s">
        <v>57</v>
      </c>
      <c r="B87" s="101"/>
      <c r="C87" s="101"/>
      <c r="D87" s="101"/>
      <c r="E87" s="101"/>
      <c r="F87" s="101"/>
      <c r="G87" s="101"/>
      <c r="H87" s="101"/>
      <c r="I87" s="79"/>
      <c r="J87" s="79"/>
      <c r="K87" s="80"/>
      <c r="L87" s="80"/>
      <c r="M87" s="80"/>
      <c r="N87" s="80"/>
      <c r="O87" s="80"/>
      <c r="P87" s="80"/>
    </row>
  </sheetData>
  <mergeCells count="54">
    <mergeCell ref="A1:H1"/>
    <mergeCell ref="A2:H2"/>
    <mergeCell ref="A3:H3"/>
    <mergeCell ref="E5:H7"/>
    <mergeCell ref="A17:H17"/>
    <mergeCell ref="A19:H19"/>
    <mergeCell ref="B20:F20"/>
    <mergeCell ref="I20:J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H33"/>
    <mergeCell ref="C34:D34"/>
    <mergeCell ref="E34:F34"/>
    <mergeCell ref="I34:J34"/>
    <mergeCell ref="A35:B35"/>
    <mergeCell ref="C35:G35"/>
    <mergeCell ref="A36:B41"/>
    <mergeCell ref="C38:G38"/>
    <mergeCell ref="C39:G39"/>
    <mergeCell ref="C40:G40"/>
    <mergeCell ref="A42:H42"/>
    <mergeCell ref="A44:H44"/>
    <mergeCell ref="A46:B46"/>
    <mergeCell ref="C46:G46"/>
    <mergeCell ref="A47:B49"/>
    <mergeCell ref="C47:G47"/>
    <mergeCell ref="C48:G48"/>
    <mergeCell ref="C49:G49"/>
    <mergeCell ref="A81:H81"/>
    <mergeCell ref="A52:H52"/>
    <mergeCell ref="A54:H54"/>
    <mergeCell ref="A56:G56"/>
    <mergeCell ref="B57:G57"/>
    <mergeCell ref="B62:G62"/>
    <mergeCell ref="B63:G63"/>
    <mergeCell ref="A83:H83"/>
    <mergeCell ref="A84:H84"/>
    <mergeCell ref="A85:H85"/>
    <mergeCell ref="A86:H86"/>
    <mergeCell ref="A87:H87"/>
    <mergeCell ref="B71:G71"/>
    <mergeCell ref="A73:H73"/>
    <mergeCell ref="B74:H74"/>
    <mergeCell ref="A75:G75"/>
    <mergeCell ref="A80:H80"/>
  </mergeCells>
  <hyperlinks>
    <hyperlink ref="B57" r:id="rId1" display="blgorod@rambler.ru,"/>
    <hyperlink ref="B56" r:id="rId2" display="blgorod@rambler.ru,"/>
    <hyperlink ref="A85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65" orientation="portrait" verticalDpi="360" r:id="rId4"/>
  <headerFooter alignWithMargins="0"/>
  <rowBreaks count="1" manualBreakCount="1">
    <brk id="52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Набережная 10</vt:lpstr>
      <vt:lpstr>'Набережная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2024-03-27T12:50:11Z</dcterms:modified>
</cp:coreProperties>
</file>