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11" sheetId="8" r:id="rId1"/>
    <sheet name="11" sheetId="7" r:id="rId2"/>
  </sheets>
  <externalReferences>
    <externalReference r:id="rId3"/>
    <externalReference r:id="rId4"/>
  </externalReferences>
  <definedNames>
    <definedName name="_xlnm.Print_Area" localSheetId="1">'11'!$A$1:$H$88</definedName>
    <definedName name="_xlnm.Print_Area" localSheetId="0">'Набережная 11'!$A$1:$H$88</definedName>
  </definedNames>
  <calcPr calcId="124519"/>
</workbook>
</file>

<file path=xl/calcChain.xml><?xml version="1.0" encoding="utf-8"?>
<calcChain xmlns="http://schemas.openxmlformats.org/spreadsheetml/2006/main">
  <c r="F79" i="8"/>
  <c r="H73"/>
  <c r="H72"/>
  <c r="H71"/>
  <c r="H70"/>
  <c r="H69"/>
  <c r="H67"/>
  <c r="H66"/>
  <c r="H65"/>
  <c r="H64"/>
  <c r="H63"/>
  <c r="H60"/>
  <c r="H59"/>
  <c r="H58"/>
  <c r="H56"/>
  <c r="G24"/>
  <c r="H24"/>
  <c r="K58"/>
  <c r="H49"/>
  <c r="H40"/>
  <c r="H39"/>
  <c r="F24"/>
  <c r="F79" i="7"/>
  <c r="H73"/>
  <c r="H72"/>
  <c r="H71"/>
  <c r="H70"/>
  <c r="H69"/>
  <c r="H67"/>
  <c r="H66"/>
  <c r="H65"/>
  <c r="H64"/>
  <c r="H63"/>
  <c r="H60"/>
  <c r="H59"/>
  <c r="H58"/>
  <c r="H56"/>
  <c r="G24"/>
  <c r="H24"/>
  <c r="K58"/>
  <c r="H49"/>
  <c r="H40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швы+промывка, отмостка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1379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швы+промывка, отмостка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<sst xmlns="http://schemas.openxmlformats.org/spreadsheetml/2006/main" count="208" uniqueCount="100">
  <si>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</si>
  <si>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</si>
  <si>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</si>
  <si>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</si>
  <si>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</si>
  <si>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</si>
  <si>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</si>
  <si>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</si>
  <si>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</si>
  <si>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</si>
  <si>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</si>
  <si>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</si>
  <si>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</si>
  <si>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</si>
  <si>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</si>
  <si>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</si>
  <si>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</si>
  <si>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</si>
  <si>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</si>
  <si>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</si>
  <si>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</si>
  <si>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</si>
  <si>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</si>
  <si>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</si>
  <si>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</si>
  <si>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</si>
  <si>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</si>
  <si>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</si>
  <si>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</si>
  <si>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</si>
  <si>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</si>
  <si>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</si>
  <si>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</si>
  <si>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</si>
  <si>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</si>
  <si>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</si>
  <si>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</si>
  <si>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</si>
  <si>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</si>
  <si>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</si>
  <si>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</si>
  <si>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</si>
  <si>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</si>
  <si>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</si>
  <si>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</si>
  <si>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</si>
  <si>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</si>
  <si>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</si>
  <si>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</si>
  <si>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</si>
  <si>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</si>
  <si>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</si>
  <si>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</si>
  <si>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</si>
  <si>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</si>
  <si>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</si>
  <si>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</si>
  <si>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</si>
  <si>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</si>
  <si>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</si>
  <si>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</si>
  <si>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</si>
  <si>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</si>
  <si>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</si>
  <si>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</si>
  <si>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</si>
  <si>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ИП Квасова</t>
  </si>
  <si>
    <t xml:space="preserve"> об исполнении договора управления жилым домом №11 по ул.Набережная.</t>
  </si>
  <si>
    <t xml:space="preserve">Адрес дома - Набережная 11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</si>
  <si>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</t>
    </r>
    <r>
      <rPr>
        <b/>
        <sz val="11"/>
        <rFont val="Arial"/>
        <family val="2"/>
        <charset val="204"/>
      </rPr>
      <t xml:space="preserve">, </t>
    </r>
  </si>
  <si>
    <t>Общая площадь дома -9015,50 кв. м</t>
  </si>
  <si>
    <t>Общая площадь квартир -7333,40 кв.м.</t>
  </si>
  <si>
    <t>Количество подъездов - 4</t>
  </si>
  <si>
    <t>Количество квартир - 144</t>
  </si>
  <si>
    <t>14,16 руб/м²</t>
  </si>
  <si>
    <t>Площадь подъезда - 880 кв. м</t>
  </si>
  <si>
    <t>2,14 руб/м²</t>
  </si>
  <si>
    <t>Площадь подвала - 977,1 кв. м</t>
  </si>
  <si>
    <t>3,74 руб/м²</t>
  </si>
  <si>
    <t>Площадь кровли - 1090,4 кв. м</t>
  </si>
  <si>
    <t>Площадь газона - 270 кв. м</t>
  </si>
  <si>
    <t>В таблице №1 приведено движение денежных средств по статье содержание и текущий ремонт  по лицевому счету дома №11 по ул.Набережная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</si>
  <si>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-90 122 руб.</t>
  </si>
  <si>
    <t>Задолженность населения за жку на 31.12.2023г. составляет 79 845,53 руб. (содержание и текущий ремонт, ХВС, ГВС, водоотведение, отопление, вывоз и утилизация ТКО)</t>
  </si>
  <si>
    <t>ул.Набережная д.11</t>
  </si>
  <si>
    <t>Уст-ка светильника, авт. выключателей, проводов</t>
  </si>
  <si>
    <t>Ремонт межпанельных швов кв.№80,140</t>
  </si>
  <si>
    <t>Смена вентилей,сгонов у труб-дов, внутр. трубопровода</t>
  </si>
  <si>
    <t>Ошщестроительные работы(в т.ч. ремонт подъезда, отмостки, замена мус.конт.,спил дер.)</t>
  </si>
  <si>
    <t>В ходе плановых осмотров, а также на основании обращений собственников помещений жилого дома №11 по ул.Набережная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</si>
  <si>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</si>
  <si>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Замена электрооборудования (эл.лампы, патроны, стартер, выключ.)</t>
  </si>
  <si>
    <t>Работы общестроительные (замки, окраска мусорных контейнеров, скамеек и т.д.)</t>
  </si>
  <si>
    <t>Нормативная численность обслуживающего персонала  - 2,7 чел</t>
  </si>
  <si>
    <t>ремонт общестроительный</t>
  </si>
  <si>
    <t>ремонт подъезда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</si>
  <si>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</si>
  <si>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</si>
  <si>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 xml:space="preserve">Ростелеком </t>
  </si>
  <si>
    <t>Вымпел-Коммуникации</t>
  </si>
</sst>
</file>

<file path=xl/styles.xml><?xml version="1.0" encoding="utf-8"?>
<styleSheet xmlns="http://schemas.openxmlformats.org/spreadsheetml/2006/main">
  <fonts count="37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4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1" fontId="6" fillId="3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Alignment="1"/>
    <xf numFmtId="0" fontId="33" fillId="2" borderId="0" xfId="0" applyFont="1" applyFill="1" applyAlignment="1"/>
    <xf numFmtId="0" fontId="19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/>
    </xf>
    <xf numFmtId="0" fontId="7" fillId="3" borderId="0" xfId="2" applyFont="1" applyFill="1" applyAlignment="1">
      <alignment horizontal="left" wrapText="1"/>
    </xf>
    <xf numFmtId="0" fontId="34" fillId="2" borderId="0" xfId="2" applyFont="1" applyFill="1" applyAlignment="1"/>
    <xf numFmtId="0" fontId="35" fillId="2" borderId="0" xfId="2" applyFont="1" applyFill="1" applyAlignment="1"/>
    <xf numFmtId="0" fontId="34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7" fillId="3" borderId="0" xfId="2" applyFont="1" applyFill="1" applyAlignment="1">
      <alignment horizontal="left" wrapText="1"/>
    </xf>
    <xf numFmtId="0" fontId="18" fillId="2" borderId="0" xfId="2" applyFont="1" applyFill="1">
      <alignment horizontal="left"/>
    </xf>
    <xf numFmtId="0" fontId="19" fillId="2" borderId="3" xfId="2" applyFont="1" applyFill="1" applyBorder="1" applyAlignment="1"/>
    <xf numFmtId="1" fontId="19" fillId="2" borderId="2" xfId="2" applyNumberFormat="1" applyFont="1" applyFill="1" applyBorder="1" applyAlignment="1">
      <alignment horizontal="right"/>
    </xf>
    <xf numFmtId="1" fontId="6" fillId="0" borderId="2" xfId="2" applyNumberFormat="1" applyFont="1" applyFill="1" applyBorder="1" applyAlignment="1"/>
    <xf numFmtId="0" fontId="6" fillId="3" borderId="2" xfId="0" applyFont="1" applyFill="1" applyBorder="1" applyAlignment="1">
      <alignment horizontal="center" wrapText="1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6" fillId="0" borderId="1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8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0" fontId="16" fillId="2" borderId="0" xfId="2" applyFont="1" applyFill="1">
      <alignment horizontal="left"/>
    </xf>
    <xf numFmtId="0" fontId="15" fillId="0" borderId="9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3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9">
          <cell r="C9">
            <v>7333.4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9">
          <cell r="C9">
            <v>7333.4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8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55" customWidth="1"/>
    <col min="2" max="2" width="12.5703125" style="55" customWidth="1"/>
    <col min="3" max="4" width="13.42578125" style="55" customWidth="1"/>
    <col min="5" max="5" width="15.42578125" style="55" customWidth="1"/>
    <col min="6" max="6" width="17.140625" style="55" customWidth="1"/>
    <col min="7" max="7" width="20.5703125" style="55" customWidth="1"/>
    <col min="8" max="8" width="14.140625" style="55" bestFit="1" customWidth="1"/>
    <col min="9" max="9" width="9.140625" style="55"/>
    <col min="10" max="10" width="5.85546875" style="55" customWidth="1"/>
    <col min="11" max="16384" width="9.140625" style="55"/>
  </cols>
  <sheetData>
    <row r="1" spans="1:19" ht="18">
      <c r="A1" s="161" t="s">
        <v>0</v>
      </c>
      <c r="B1" s="161"/>
      <c r="C1" s="161"/>
      <c r="D1" s="161"/>
      <c r="E1" s="161"/>
      <c r="F1" s="161"/>
      <c r="G1" s="161"/>
      <c r="H1" s="161"/>
      <c r="I1" s="54"/>
      <c r="J1" s="54"/>
      <c r="K1" s="54"/>
      <c r="L1" s="54"/>
      <c r="M1" s="54"/>
      <c r="N1" s="54"/>
      <c r="O1" s="54"/>
      <c r="P1" s="54"/>
    </row>
    <row r="2" spans="1:19" ht="18">
      <c r="A2" s="161" t="s">
        <v>67</v>
      </c>
      <c r="B2" s="161"/>
      <c r="C2" s="161"/>
      <c r="D2" s="161"/>
      <c r="E2" s="161"/>
      <c r="F2" s="161"/>
      <c r="G2" s="161"/>
      <c r="H2" s="161"/>
      <c r="I2" s="54"/>
      <c r="J2" s="54"/>
      <c r="K2" s="54"/>
      <c r="L2" s="54"/>
      <c r="M2" s="54"/>
      <c r="N2" s="54"/>
      <c r="O2" s="54"/>
      <c r="P2" s="54"/>
    </row>
    <row r="3" spans="1:19" ht="18">
      <c r="A3" s="162" t="s">
        <v>65</v>
      </c>
      <c r="B3" s="162"/>
      <c r="C3" s="162"/>
      <c r="D3" s="162"/>
      <c r="E3" s="162"/>
      <c r="F3" s="162"/>
      <c r="G3" s="162"/>
      <c r="H3" s="162"/>
      <c r="I3" s="1"/>
      <c r="J3" s="1"/>
      <c r="K3" s="1"/>
      <c r="L3" s="1"/>
      <c r="M3" s="1"/>
      <c r="N3" s="1"/>
      <c r="O3" s="1"/>
      <c r="P3" s="1"/>
    </row>
    <row r="4" spans="1:19" ht="18">
      <c r="A4" s="1"/>
      <c r="B4" s="1"/>
      <c r="C4" s="1"/>
      <c r="D4" s="1"/>
      <c r="E4" s="1"/>
      <c r="F4" s="1"/>
      <c r="G4" s="1"/>
      <c r="H4" s="1"/>
      <c r="I4" s="1"/>
      <c r="J4" s="1"/>
      <c r="K4" s="56"/>
      <c r="L4" s="56"/>
      <c r="M4" s="56"/>
      <c r="N4" s="56"/>
      <c r="O4" s="56"/>
      <c r="P4" s="56"/>
    </row>
    <row r="5" spans="1:19" s="58" customFormat="1" ht="14.25" customHeight="1">
      <c r="A5" s="2" t="s">
        <v>68</v>
      </c>
      <c r="B5" s="2"/>
      <c r="C5" s="2"/>
      <c r="D5" s="2"/>
      <c r="E5" s="163" t="s">
        <v>69</v>
      </c>
      <c r="F5" s="163"/>
      <c r="G5" s="163"/>
      <c r="H5" s="163"/>
      <c r="I5" s="57"/>
      <c r="J5" s="57"/>
      <c r="N5" s="23"/>
      <c r="O5" s="23"/>
      <c r="P5" s="23"/>
      <c r="Q5" s="23"/>
      <c r="R5" s="23"/>
      <c r="S5" s="23"/>
    </row>
    <row r="6" spans="1:19" s="58" customFormat="1" ht="14.25">
      <c r="A6" s="2" t="s">
        <v>1</v>
      </c>
      <c r="B6" s="2"/>
      <c r="C6" s="2"/>
      <c r="D6" s="2"/>
      <c r="E6" s="163"/>
      <c r="F6" s="163"/>
      <c r="G6" s="163"/>
      <c r="H6" s="163"/>
      <c r="I6" s="57"/>
      <c r="J6" s="57"/>
      <c r="N6" s="23"/>
      <c r="O6" s="23"/>
      <c r="P6" s="23"/>
      <c r="Q6" s="23"/>
      <c r="R6" s="23"/>
      <c r="S6" s="23"/>
    </row>
    <row r="7" spans="1:19" s="58" customFormat="1" ht="27" customHeight="1">
      <c r="A7" s="2" t="s">
        <v>70</v>
      </c>
      <c r="B7" s="2"/>
      <c r="C7" s="2"/>
      <c r="D7" s="2"/>
      <c r="E7" s="163"/>
      <c r="F7" s="163"/>
      <c r="G7" s="163"/>
      <c r="H7" s="163"/>
      <c r="I7" s="57"/>
      <c r="J7" s="57"/>
      <c r="N7" s="23"/>
      <c r="O7" s="23"/>
      <c r="P7" s="23"/>
      <c r="Q7" s="23"/>
      <c r="R7" s="23"/>
      <c r="S7" s="23"/>
    </row>
    <row r="8" spans="1:19" s="58" customFormat="1" ht="14.25">
      <c r="A8" s="2" t="s">
        <v>71</v>
      </c>
      <c r="B8" s="2"/>
      <c r="C8" s="2"/>
      <c r="D8" s="2"/>
      <c r="E8" s="3"/>
      <c r="F8" s="3"/>
      <c r="G8" s="3"/>
      <c r="H8" s="3"/>
      <c r="I8" s="51"/>
      <c r="J8" s="51"/>
      <c r="N8" s="23"/>
      <c r="O8" s="23"/>
      <c r="P8" s="23"/>
      <c r="Q8" s="23"/>
      <c r="R8" s="23"/>
      <c r="S8" s="23"/>
    </row>
    <row r="9" spans="1:19" s="58" customFormat="1" ht="14.25">
      <c r="A9" s="2" t="s">
        <v>2</v>
      </c>
      <c r="B9" s="2"/>
      <c r="C9" s="2"/>
      <c r="D9" s="2"/>
      <c r="E9" s="89" t="s">
        <v>3</v>
      </c>
      <c r="F9" s="3"/>
      <c r="G9" s="3"/>
      <c r="H9" s="3"/>
      <c r="I9" s="57"/>
      <c r="J9" s="57"/>
      <c r="N9" s="23"/>
      <c r="O9" s="23"/>
      <c r="P9" s="23"/>
      <c r="Q9" s="23"/>
      <c r="R9" s="23"/>
      <c r="S9" s="23"/>
    </row>
    <row r="10" spans="1:19" s="58" customFormat="1" ht="14.25">
      <c r="A10" s="2" t="s">
        <v>72</v>
      </c>
      <c r="B10" s="2"/>
      <c r="C10" s="2"/>
      <c r="D10" s="2"/>
      <c r="E10" s="4"/>
      <c r="F10" s="89"/>
      <c r="G10" s="89"/>
      <c r="H10" s="89"/>
      <c r="I10" s="51"/>
      <c r="J10" s="51"/>
      <c r="N10" s="23"/>
      <c r="O10" s="23"/>
      <c r="P10" s="23"/>
      <c r="Q10" s="23"/>
      <c r="R10" s="23"/>
      <c r="S10" s="23"/>
    </row>
    <row r="11" spans="1:19" s="58" customFormat="1" ht="14.25">
      <c r="A11" s="2" t="s">
        <v>73</v>
      </c>
      <c r="B11" s="2"/>
      <c r="C11" s="2"/>
      <c r="D11" s="2"/>
      <c r="E11" s="5" t="s">
        <v>4</v>
      </c>
      <c r="F11" s="5"/>
      <c r="G11" s="5" t="s">
        <v>74</v>
      </c>
      <c r="H11" s="4"/>
      <c r="I11" s="2"/>
      <c r="J11" s="2"/>
      <c r="N11" s="23"/>
      <c r="O11" s="23"/>
      <c r="P11" s="23"/>
      <c r="Q11" s="23"/>
      <c r="R11" s="23"/>
      <c r="S11" s="23"/>
    </row>
    <row r="12" spans="1:19" s="58" customFormat="1" ht="14.25">
      <c r="A12" s="2" t="s">
        <v>75</v>
      </c>
      <c r="B12" s="2"/>
      <c r="C12" s="2"/>
      <c r="D12" s="2"/>
      <c r="E12" s="5" t="s">
        <v>5</v>
      </c>
      <c r="F12" s="5"/>
      <c r="G12" s="5" t="s">
        <v>76</v>
      </c>
      <c r="H12" s="4"/>
      <c r="I12" s="2"/>
      <c r="J12" s="2"/>
      <c r="N12" s="23"/>
      <c r="O12" s="23"/>
      <c r="P12" s="23"/>
      <c r="Q12" s="23"/>
      <c r="R12" s="23"/>
      <c r="S12" s="23"/>
    </row>
    <row r="13" spans="1:19" s="58" customFormat="1" ht="14.25">
      <c r="A13" s="2" t="s">
        <v>77</v>
      </c>
      <c r="B13" s="2"/>
      <c r="C13" s="2"/>
      <c r="D13" s="2"/>
      <c r="E13" s="5" t="s">
        <v>6</v>
      </c>
      <c r="F13" s="5"/>
      <c r="G13" s="5" t="s">
        <v>78</v>
      </c>
      <c r="H13" s="4"/>
      <c r="I13" s="2"/>
      <c r="J13" s="2"/>
      <c r="N13" s="23"/>
      <c r="O13" s="23"/>
      <c r="P13" s="23"/>
      <c r="Q13" s="23"/>
      <c r="R13" s="23"/>
      <c r="S13" s="23"/>
    </row>
    <row r="14" spans="1:19" s="58" customFormat="1" ht="14.25">
      <c r="A14" s="2" t="s">
        <v>79</v>
      </c>
      <c r="B14" s="2"/>
      <c r="C14" s="2"/>
      <c r="D14" s="2"/>
      <c r="E14" s="5"/>
      <c r="F14" s="5"/>
      <c r="G14" s="5"/>
      <c r="H14" s="4"/>
      <c r="I14" s="2"/>
      <c r="J14" s="2"/>
      <c r="N14" s="23"/>
      <c r="O14" s="23"/>
      <c r="P14" s="23"/>
      <c r="Q14" s="23"/>
      <c r="R14" s="23"/>
      <c r="S14" s="23"/>
    </row>
    <row r="15" spans="1:19" s="58" customFormat="1" ht="14.25">
      <c r="A15" s="2" t="s">
        <v>80</v>
      </c>
      <c r="B15" s="2"/>
      <c r="C15" s="2"/>
      <c r="D15" s="2"/>
      <c r="E15" s="5"/>
      <c r="F15" s="5"/>
      <c r="G15" s="5"/>
      <c r="H15" s="4"/>
      <c r="I15" s="2"/>
      <c r="J15" s="2"/>
      <c r="N15" s="23"/>
      <c r="O15" s="23"/>
      <c r="P15" s="23"/>
      <c r="Q15" s="23"/>
      <c r="R15" s="23"/>
      <c r="S15" s="23"/>
    </row>
    <row r="16" spans="1:19" ht="18.75">
      <c r="A16" s="84"/>
      <c r="B16" s="84"/>
      <c r="C16" s="84"/>
      <c r="D16" s="84"/>
      <c r="E16" s="84"/>
      <c r="F16" s="85"/>
      <c r="G16" s="85"/>
      <c r="H16" s="85"/>
      <c r="I16" s="85"/>
      <c r="J16" s="85"/>
      <c r="K16" s="86"/>
      <c r="L16" s="86"/>
      <c r="M16" s="86"/>
      <c r="N16" s="86"/>
      <c r="O16" s="86"/>
      <c r="P16" s="86"/>
    </row>
    <row r="17" spans="1:25" ht="30.2" customHeight="1">
      <c r="A17" s="122" t="s">
        <v>81</v>
      </c>
      <c r="B17" s="122"/>
      <c r="C17" s="122"/>
      <c r="D17" s="122"/>
      <c r="E17" s="122"/>
      <c r="F17" s="122"/>
      <c r="G17" s="122"/>
      <c r="H17" s="122"/>
      <c r="I17" s="57"/>
      <c r="J17" s="57"/>
      <c r="K17" s="59"/>
      <c r="L17" s="59"/>
      <c r="M17" s="59"/>
      <c r="N17" s="59"/>
      <c r="O17" s="59"/>
      <c r="P17" s="59"/>
    </row>
    <row r="18" spans="1:25" ht="15.7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59"/>
      <c r="L18" s="59"/>
      <c r="M18" s="59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0"/>
    </row>
    <row r="19" spans="1:25" ht="15.75">
      <c r="A19" s="116" t="s">
        <v>7</v>
      </c>
      <c r="B19" s="116"/>
      <c r="C19" s="116"/>
      <c r="D19" s="116"/>
      <c r="E19" s="116"/>
      <c r="F19" s="116"/>
      <c r="G19" s="116"/>
      <c r="H19" s="116"/>
      <c r="I19" s="60"/>
      <c r="J19" s="60"/>
      <c r="K19" s="60"/>
      <c r="L19" s="60"/>
      <c r="M19" s="60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2"/>
    </row>
    <row r="20" spans="1:25" ht="15">
      <c r="A20" s="7"/>
      <c r="B20" s="144"/>
      <c r="C20" s="144"/>
      <c r="D20" s="144"/>
      <c r="E20" s="144"/>
      <c r="F20" s="144"/>
      <c r="G20" s="7"/>
      <c r="H20" s="8" t="s">
        <v>8</v>
      </c>
      <c r="I20" s="145"/>
      <c r="J20" s="145"/>
      <c r="K20" s="59"/>
      <c r="M20" s="59"/>
      <c r="N20" s="22"/>
      <c r="P20" s="23"/>
      <c r="Q20" s="23"/>
      <c r="R20" s="23"/>
      <c r="S20" s="23"/>
      <c r="T20" s="22"/>
      <c r="U20" s="22"/>
      <c r="V20" s="146"/>
      <c r="W20" s="146"/>
      <c r="X20" s="22"/>
      <c r="Y20" s="22"/>
    </row>
    <row r="21" spans="1:25" s="58" customFormat="1" ht="15" customHeight="1">
      <c r="A21" s="147" t="s">
        <v>9</v>
      </c>
      <c r="B21" s="148"/>
      <c r="C21" s="149"/>
      <c r="D21" s="156" t="s">
        <v>10</v>
      </c>
      <c r="E21" s="156" t="s">
        <v>11</v>
      </c>
      <c r="F21" s="156" t="s">
        <v>12</v>
      </c>
      <c r="G21" s="159" t="s">
        <v>13</v>
      </c>
      <c r="H21" s="159" t="s">
        <v>14</v>
      </c>
      <c r="I21" s="61"/>
    </row>
    <row r="22" spans="1:25" s="58" customFormat="1" ht="15" customHeight="1">
      <c r="A22" s="150"/>
      <c r="B22" s="151"/>
      <c r="C22" s="152"/>
      <c r="D22" s="157"/>
      <c r="E22" s="157"/>
      <c r="F22" s="157"/>
      <c r="G22" s="160"/>
      <c r="H22" s="160"/>
      <c r="I22" s="61"/>
    </row>
    <row r="23" spans="1:25" s="58" customFormat="1" ht="90" customHeight="1">
      <c r="A23" s="153"/>
      <c r="B23" s="154"/>
      <c r="C23" s="155"/>
      <c r="D23" s="158"/>
      <c r="E23" s="158"/>
      <c r="F23" s="158"/>
      <c r="G23" s="160"/>
      <c r="H23" s="160"/>
      <c r="I23" s="61"/>
    </row>
    <row r="24" spans="1:25" s="62" customFormat="1" ht="14.25">
      <c r="A24" s="136">
        <v>1723067.49</v>
      </c>
      <c r="B24" s="137"/>
      <c r="C24" s="138"/>
      <c r="D24" s="9">
        <v>1707638.68</v>
      </c>
      <c r="E24" s="9">
        <v>32328</v>
      </c>
      <c r="F24" s="10">
        <f>D24-A24</f>
        <v>-15428.810000000056</v>
      </c>
      <c r="G24" s="11">
        <f>H56</f>
        <v>1782069.8446999998</v>
      </c>
      <c r="H24" s="12">
        <f>D24+E24-G24</f>
        <v>-42103.164699999848</v>
      </c>
      <c r="J24" s="63"/>
    </row>
    <row r="25" spans="1:25" s="62" customFormat="1" ht="53.1" customHeight="1">
      <c r="A25" s="139" t="s">
        <v>82</v>
      </c>
      <c r="B25" s="139"/>
      <c r="C25" s="139"/>
      <c r="D25" s="139"/>
      <c r="E25" s="139"/>
      <c r="F25" s="139"/>
      <c r="G25" s="139"/>
      <c r="H25" s="139"/>
      <c r="J25" s="63"/>
    </row>
    <row r="26" spans="1:25" s="62" customFormat="1" ht="27.2" customHeight="1">
      <c r="A26" s="140" t="s">
        <v>83</v>
      </c>
      <c r="B26" s="140"/>
      <c r="C26" s="140"/>
      <c r="D26" s="140"/>
      <c r="E26" s="140"/>
      <c r="F26" s="140"/>
      <c r="G26" s="140"/>
      <c r="H26" s="140"/>
      <c r="J26" s="63"/>
    </row>
    <row r="27" spans="1:2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9"/>
      <c r="L27" s="59"/>
      <c r="M27" s="59"/>
      <c r="N27" s="59"/>
      <c r="O27" s="59"/>
      <c r="P27" s="59"/>
    </row>
    <row r="28" spans="1:25" ht="14.25">
      <c r="A28" s="141" t="s">
        <v>61</v>
      </c>
      <c r="B28" s="141"/>
      <c r="C28" s="141"/>
      <c r="D28" s="141"/>
      <c r="E28" s="141"/>
      <c r="F28" s="141"/>
      <c r="G28" s="141"/>
      <c r="H28" s="141"/>
      <c r="I28" s="2"/>
      <c r="J28" s="2"/>
      <c r="K28" s="58"/>
      <c r="L28" s="58"/>
      <c r="M28" s="58"/>
      <c r="N28" s="58"/>
      <c r="O28" s="58"/>
      <c r="P28" s="58"/>
    </row>
    <row r="29" spans="1:25" ht="14.25">
      <c r="A29" s="5" t="s">
        <v>62</v>
      </c>
      <c r="B29" s="5"/>
      <c r="C29" s="5"/>
      <c r="D29" s="5"/>
      <c r="E29" s="5"/>
      <c r="F29" s="5"/>
      <c r="G29" s="52"/>
      <c r="H29" s="52"/>
      <c r="I29" s="2"/>
      <c r="J29" s="2"/>
      <c r="K29" s="58"/>
      <c r="L29" s="58"/>
      <c r="M29" s="58"/>
      <c r="N29" s="58"/>
      <c r="O29" s="58"/>
    </row>
    <row r="30" spans="1:25" ht="15" customHeight="1">
      <c r="A30" s="142" t="s">
        <v>15</v>
      </c>
      <c r="B30" s="142"/>
      <c r="C30" s="142"/>
      <c r="D30" s="142"/>
      <c r="E30" s="142"/>
      <c r="F30" s="142"/>
      <c r="G30" s="142"/>
      <c r="H30" s="142"/>
      <c r="I30" s="57"/>
      <c r="J30" s="57"/>
      <c r="K30" s="57"/>
      <c r="L30" s="57"/>
      <c r="M30" s="57"/>
      <c r="N30" s="57"/>
      <c r="O30" s="57"/>
      <c r="P30" s="57"/>
    </row>
    <row r="31" spans="1:2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2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4" customFormat="1" ht="15.75">
      <c r="A33" s="143" t="s">
        <v>17</v>
      </c>
      <c r="B33" s="143"/>
      <c r="C33" s="143"/>
      <c r="D33" s="143"/>
      <c r="E33" s="143"/>
      <c r="F33" s="143"/>
      <c r="G33" s="143"/>
      <c r="H33" s="143"/>
      <c r="I33" s="143"/>
      <c r="J33" s="143"/>
    </row>
    <row r="34" spans="1:16" s="14" customFormat="1">
      <c r="A34" s="15"/>
      <c r="B34" s="16"/>
      <c r="C34" s="131"/>
      <c r="D34" s="131"/>
      <c r="E34" s="132"/>
      <c r="F34" s="132"/>
      <c r="G34" s="16"/>
      <c r="H34" s="17" t="s">
        <v>18</v>
      </c>
      <c r="I34" s="133"/>
      <c r="J34" s="133"/>
    </row>
    <row r="35" spans="1:16" s="14" customFormat="1" ht="15.75">
      <c r="A35" s="134" t="s">
        <v>19</v>
      </c>
      <c r="B35" s="135"/>
      <c r="C35" s="124" t="s">
        <v>20</v>
      </c>
      <c r="D35" s="126"/>
      <c r="E35" s="126"/>
      <c r="F35" s="126"/>
      <c r="G35" s="125"/>
      <c r="H35" s="18" t="s">
        <v>21</v>
      </c>
    </row>
    <row r="36" spans="1:16" s="14" customFormat="1" ht="15" customHeight="1">
      <c r="A36" s="127" t="s">
        <v>84</v>
      </c>
      <c r="B36" s="127"/>
      <c r="C36" s="107" t="s">
        <v>85</v>
      </c>
      <c r="D36" s="108"/>
      <c r="E36" s="108"/>
      <c r="F36" s="108"/>
      <c r="G36" s="109"/>
      <c r="H36" s="19">
        <v>15915</v>
      </c>
    </row>
    <row r="37" spans="1:16" s="14" customFormat="1" ht="15" customHeight="1">
      <c r="A37" s="127"/>
      <c r="B37" s="127"/>
      <c r="C37" s="107" t="s">
        <v>86</v>
      </c>
      <c r="D37" s="108"/>
      <c r="E37" s="108"/>
      <c r="F37" s="108"/>
      <c r="G37" s="109"/>
      <c r="H37" s="19">
        <v>28520</v>
      </c>
    </row>
    <row r="38" spans="1:16" s="14" customFormat="1" ht="15" customHeight="1">
      <c r="A38" s="127"/>
      <c r="B38" s="127"/>
      <c r="C38" s="107" t="s">
        <v>87</v>
      </c>
      <c r="D38" s="108"/>
      <c r="E38" s="108"/>
      <c r="F38" s="108"/>
      <c r="G38" s="109"/>
      <c r="H38" s="19">
        <v>78451</v>
      </c>
    </row>
    <row r="39" spans="1:16" s="14" customFormat="1" ht="15" customHeight="1">
      <c r="A39" s="127"/>
      <c r="B39" s="127"/>
      <c r="C39" s="107" t="s">
        <v>88</v>
      </c>
      <c r="D39" s="108"/>
      <c r="E39" s="108"/>
      <c r="F39" s="108"/>
      <c r="G39" s="109"/>
      <c r="H39" s="19">
        <f>93724+22934+10000</f>
        <v>126658</v>
      </c>
    </row>
    <row r="40" spans="1:16" s="14" customFormat="1" ht="15">
      <c r="A40" s="127"/>
      <c r="B40" s="127"/>
      <c r="C40" s="91"/>
      <c r="D40" s="91"/>
      <c r="E40" s="91"/>
      <c r="F40" s="91"/>
      <c r="G40" s="91"/>
      <c r="H40" s="92">
        <f>SUM(H36:H39)</f>
        <v>249544</v>
      </c>
    </row>
    <row r="41" spans="1:16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6" ht="42.75" customHeight="1">
      <c r="A42" s="122" t="s">
        <v>89</v>
      </c>
      <c r="B42" s="122"/>
      <c r="C42" s="122"/>
      <c r="D42" s="122"/>
      <c r="E42" s="122"/>
      <c r="F42" s="122"/>
      <c r="G42" s="122"/>
      <c r="H42" s="122"/>
      <c r="I42" s="57"/>
      <c r="J42" s="57"/>
    </row>
    <row r="43" spans="1:16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6" ht="33" customHeight="1">
      <c r="A44" s="123" t="s">
        <v>90</v>
      </c>
      <c r="B44" s="123"/>
      <c r="C44" s="123"/>
      <c r="D44" s="123"/>
      <c r="E44" s="123"/>
      <c r="F44" s="123"/>
      <c r="G44" s="123"/>
      <c r="H44" s="123"/>
      <c r="I44" s="64"/>
      <c r="J44" s="64"/>
      <c r="K44" s="60"/>
      <c r="L44" s="60"/>
      <c r="M44" s="60"/>
      <c r="N44" s="60"/>
      <c r="O44" s="60"/>
      <c r="P44" s="60"/>
    </row>
    <row r="45" spans="1:16" ht="15">
      <c r="A45" s="24"/>
      <c r="B45" s="24"/>
      <c r="C45" s="24"/>
      <c r="D45" s="24"/>
      <c r="E45" s="24"/>
      <c r="F45" s="24"/>
      <c r="G45" s="24"/>
      <c r="H45" s="65" t="s">
        <v>22</v>
      </c>
      <c r="J45" s="24"/>
      <c r="M45" s="24"/>
      <c r="N45" s="24"/>
      <c r="O45" s="24"/>
      <c r="P45" s="24"/>
    </row>
    <row r="46" spans="1:16" ht="15.75">
      <c r="A46" s="124" t="s">
        <v>19</v>
      </c>
      <c r="B46" s="125"/>
      <c r="C46" s="124" t="s">
        <v>20</v>
      </c>
      <c r="D46" s="126"/>
      <c r="E46" s="126"/>
      <c r="F46" s="126"/>
      <c r="G46" s="125"/>
      <c r="H46" s="18" t="s">
        <v>21</v>
      </c>
      <c r="I46" s="24"/>
      <c r="J46" s="24"/>
      <c r="K46" s="24"/>
      <c r="L46" s="24"/>
    </row>
    <row r="47" spans="1:16" ht="15" customHeight="1">
      <c r="A47" s="127" t="s">
        <v>84</v>
      </c>
      <c r="B47" s="127"/>
      <c r="C47" s="128" t="s">
        <v>91</v>
      </c>
      <c r="D47" s="129"/>
      <c r="E47" s="129"/>
      <c r="F47" s="129"/>
      <c r="G47" s="130"/>
      <c r="H47" s="19">
        <v>1963</v>
      </c>
      <c r="I47" s="24"/>
      <c r="J47" s="24"/>
      <c r="K47" s="24"/>
      <c r="L47" s="24"/>
    </row>
    <row r="48" spans="1:16" ht="15" customHeight="1">
      <c r="A48" s="127"/>
      <c r="B48" s="127"/>
      <c r="C48" s="128" t="s">
        <v>92</v>
      </c>
      <c r="D48" s="129"/>
      <c r="E48" s="129"/>
      <c r="F48" s="129"/>
      <c r="G48" s="130"/>
      <c r="H48" s="19">
        <v>3508</v>
      </c>
      <c r="I48" s="24"/>
      <c r="J48" s="24"/>
      <c r="K48" s="24"/>
      <c r="L48" s="24"/>
    </row>
    <row r="49" spans="1:11" ht="14.25">
      <c r="A49" s="127"/>
      <c r="B49" s="127"/>
      <c r="C49" s="107" t="s">
        <v>23</v>
      </c>
      <c r="D49" s="108"/>
      <c r="E49" s="108"/>
      <c r="F49" s="108"/>
      <c r="G49" s="109"/>
      <c r="H49" s="32">
        <f>1.3*7333.4</f>
        <v>9533.42</v>
      </c>
      <c r="I49" s="23"/>
      <c r="J49" s="23"/>
    </row>
    <row r="50" spans="1:11" ht="15">
      <c r="A50" s="79"/>
      <c r="B50" s="79"/>
      <c r="C50" s="80"/>
      <c r="D50" s="80"/>
      <c r="E50" s="80"/>
      <c r="F50" s="80"/>
      <c r="G50" s="80"/>
      <c r="H50" s="67"/>
      <c r="I50" s="23"/>
      <c r="J50" s="23"/>
    </row>
    <row r="51" spans="1:11">
      <c r="A51" s="88" t="s">
        <v>93</v>
      </c>
      <c r="B51" s="88"/>
      <c r="C51" s="88"/>
      <c r="D51" s="88"/>
      <c r="E51" s="88"/>
      <c r="F51" s="88"/>
      <c r="G51" s="88"/>
      <c r="H51" s="88"/>
      <c r="I51" s="88"/>
      <c r="J51" s="88"/>
    </row>
    <row r="52" spans="1:11" ht="18" customHeight="1">
      <c r="A52" s="115" t="s">
        <v>24</v>
      </c>
      <c r="B52" s="115"/>
      <c r="C52" s="115"/>
      <c r="D52" s="115"/>
      <c r="E52" s="115"/>
      <c r="F52" s="115"/>
      <c r="G52" s="115"/>
      <c r="H52" s="115"/>
      <c r="I52" s="25"/>
      <c r="J52" s="25"/>
    </row>
    <row r="53" spans="1:11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1" ht="15.75">
      <c r="A54" s="116" t="s">
        <v>25</v>
      </c>
      <c r="B54" s="116"/>
      <c r="C54" s="116"/>
      <c r="D54" s="116"/>
      <c r="E54" s="116"/>
      <c r="F54" s="116"/>
      <c r="G54" s="116"/>
      <c r="H54" s="116"/>
      <c r="I54" s="60"/>
      <c r="J54" s="60"/>
    </row>
    <row r="55" spans="1:11" ht="15.75">
      <c r="A55" s="6"/>
      <c r="B55" s="6"/>
      <c r="C55" s="6"/>
      <c r="D55" s="6"/>
      <c r="E55" s="6"/>
      <c r="F55" s="6"/>
      <c r="G55" s="6"/>
      <c r="H55" s="65" t="s">
        <v>26</v>
      </c>
      <c r="J55" s="6"/>
    </row>
    <row r="56" spans="1:11" ht="15.75">
      <c r="A56" s="117" t="s">
        <v>27</v>
      </c>
      <c r="B56" s="117"/>
      <c r="C56" s="117"/>
      <c r="D56" s="117"/>
      <c r="E56" s="117"/>
      <c r="F56" s="117"/>
      <c r="G56" s="118"/>
      <c r="H56" s="26">
        <f>SUM(H65:H73)+H58+H64</f>
        <v>1782069.8446999998</v>
      </c>
      <c r="I56" s="66"/>
      <c r="J56" s="66"/>
    </row>
    <row r="57" spans="1:11" ht="15">
      <c r="A57" s="27" t="s">
        <v>28</v>
      </c>
      <c r="B57" s="119" t="s">
        <v>29</v>
      </c>
      <c r="C57" s="120"/>
      <c r="D57" s="120"/>
      <c r="E57" s="120"/>
      <c r="F57" s="120"/>
      <c r="G57" s="121"/>
      <c r="H57" s="28" t="s">
        <v>30</v>
      </c>
      <c r="I57" s="29"/>
    </row>
    <row r="58" spans="1:11" ht="15.75">
      <c r="A58" s="30" t="s">
        <v>31</v>
      </c>
      <c r="B58" s="20" t="s">
        <v>32</v>
      </c>
      <c r="C58" s="21"/>
      <c r="D58" s="21"/>
      <c r="E58" s="21"/>
      <c r="F58" s="21"/>
      <c r="G58" s="21"/>
      <c r="H58" s="31">
        <f>SUM(H59:H63)</f>
        <v>182451.29</v>
      </c>
      <c r="I58" s="7"/>
      <c r="K58" s="67">
        <f>[2]Основное!$C$9*[2]Основное!K35</f>
        <v>0</v>
      </c>
    </row>
    <row r="59" spans="1:11" ht="15">
      <c r="A59" s="30"/>
      <c r="B59" s="20" t="s">
        <v>34</v>
      </c>
      <c r="C59" s="21"/>
      <c r="D59" s="21"/>
      <c r="E59" s="21"/>
      <c r="F59" s="21"/>
      <c r="G59" s="21"/>
      <c r="H59" s="32">
        <f>1963+8675</f>
        <v>10638</v>
      </c>
      <c r="I59" s="7"/>
    </row>
    <row r="60" spans="1:11" ht="15">
      <c r="A60" s="30"/>
      <c r="B60" s="107" t="s">
        <v>94</v>
      </c>
      <c r="C60" s="108"/>
      <c r="D60" s="108"/>
      <c r="E60" s="108"/>
      <c r="F60" s="108"/>
      <c r="G60" s="109"/>
      <c r="H60" s="93">
        <f>3508+77634+7968</f>
        <v>89110</v>
      </c>
      <c r="I60" s="7"/>
    </row>
    <row r="61" spans="1:11" ht="15">
      <c r="A61" s="30"/>
      <c r="B61" s="20" t="s">
        <v>33</v>
      </c>
      <c r="C61" s="21"/>
      <c r="D61" s="21"/>
      <c r="E61" s="21"/>
      <c r="F61" s="21"/>
      <c r="G61" s="21"/>
      <c r="H61" s="32">
        <v>42835</v>
      </c>
      <c r="I61" s="7"/>
    </row>
    <row r="62" spans="1:11" ht="15">
      <c r="A62" s="30"/>
      <c r="B62" s="107" t="s">
        <v>95</v>
      </c>
      <c r="C62" s="108"/>
      <c r="D62" s="108"/>
      <c r="E62" s="108"/>
      <c r="F62" s="108"/>
      <c r="G62" s="109"/>
      <c r="H62" s="32">
        <v>7968</v>
      </c>
      <c r="I62" s="7"/>
    </row>
    <row r="63" spans="1:11" ht="46.5" customHeight="1">
      <c r="A63" s="30"/>
      <c r="B63" s="102" t="s">
        <v>58</v>
      </c>
      <c r="C63" s="103"/>
      <c r="D63" s="103"/>
      <c r="E63" s="103"/>
      <c r="F63" s="103"/>
      <c r="G63" s="103"/>
      <c r="H63" s="32">
        <f>4.35*7333.4</f>
        <v>31900.289999999997</v>
      </c>
      <c r="I63" s="7"/>
    </row>
    <row r="64" spans="1:11" ht="31.5" customHeight="1">
      <c r="A64" s="30" t="s">
        <v>35</v>
      </c>
      <c r="B64" s="104" t="s">
        <v>36</v>
      </c>
      <c r="C64" s="105"/>
      <c r="D64" s="105"/>
      <c r="E64" s="105"/>
      <c r="F64" s="105"/>
      <c r="G64" s="106"/>
      <c r="H64" s="32">
        <f>28520+9533+10000</f>
        <v>48053</v>
      </c>
      <c r="I64" s="7"/>
    </row>
    <row r="65" spans="1:19" ht="15">
      <c r="A65" s="30" t="s">
        <v>37</v>
      </c>
      <c r="B65" s="20" t="s">
        <v>38</v>
      </c>
      <c r="C65" s="21"/>
      <c r="D65" s="21"/>
      <c r="E65" s="21"/>
      <c r="F65" s="21"/>
      <c r="G65" s="21"/>
      <c r="H65" s="32">
        <f>9.71*7333.4</f>
        <v>71207.313999999998</v>
      </c>
      <c r="I65" s="7"/>
    </row>
    <row r="66" spans="1:19" ht="15">
      <c r="A66" s="30" t="s">
        <v>39</v>
      </c>
      <c r="B66" s="20" t="s">
        <v>59</v>
      </c>
      <c r="C66" s="21"/>
      <c r="D66" s="21"/>
      <c r="E66" s="21"/>
      <c r="F66" s="21"/>
      <c r="G66" s="21"/>
      <c r="H66" s="32">
        <f>1.21*7333.4</f>
        <v>8873.4139999999989</v>
      </c>
      <c r="I66" s="7"/>
    </row>
    <row r="67" spans="1:19" ht="15">
      <c r="A67" s="30" t="s">
        <v>40</v>
      </c>
      <c r="B67" s="20" t="s">
        <v>60</v>
      </c>
      <c r="C67" s="21"/>
      <c r="D67" s="21"/>
      <c r="E67" s="21"/>
      <c r="F67" s="21"/>
      <c r="G67" s="21"/>
      <c r="H67" s="32">
        <f>7.93*7333.4</f>
        <v>58153.861999999994</v>
      </c>
      <c r="I67" s="7"/>
      <c r="M67" s="88"/>
      <c r="N67" s="88"/>
      <c r="O67" s="88"/>
      <c r="P67" s="88"/>
      <c r="Q67" s="88"/>
      <c r="R67" s="88"/>
      <c r="S67" s="88"/>
    </row>
    <row r="68" spans="1:19" ht="15">
      <c r="A68" s="30" t="s">
        <v>41</v>
      </c>
      <c r="B68" s="20" t="s">
        <v>43</v>
      </c>
      <c r="C68" s="21"/>
      <c r="D68" s="21"/>
      <c r="E68" s="21"/>
      <c r="F68" s="21"/>
      <c r="G68" s="21"/>
      <c r="H68" s="33">
        <v>290256</v>
      </c>
      <c r="I68" s="7"/>
      <c r="M68" s="88"/>
      <c r="N68" s="88"/>
      <c r="O68" s="88"/>
      <c r="P68" s="88"/>
      <c r="Q68" s="88"/>
      <c r="R68" s="88"/>
      <c r="S68" s="88"/>
    </row>
    <row r="69" spans="1:19" ht="15">
      <c r="A69" s="30" t="s">
        <v>42</v>
      </c>
      <c r="B69" s="20" t="s">
        <v>44</v>
      </c>
      <c r="C69" s="21"/>
      <c r="D69" s="21"/>
      <c r="E69" s="21"/>
      <c r="F69" s="21"/>
      <c r="G69" s="21"/>
      <c r="H69" s="32">
        <f>4100*4+1906.7</f>
        <v>18306.7</v>
      </c>
      <c r="I69" s="7"/>
      <c r="M69" s="88"/>
      <c r="N69" s="88"/>
      <c r="O69" s="88"/>
      <c r="P69" s="88"/>
      <c r="Q69" s="88"/>
      <c r="R69" s="88"/>
      <c r="S69" s="88"/>
    </row>
    <row r="70" spans="1:19" ht="15">
      <c r="A70" s="30">
        <v>9</v>
      </c>
      <c r="B70" s="20" t="s">
        <v>45</v>
      </c>
      <c r="C70" s="21"/>
      <c r="D70" s="21"/>
      <c r="E70" s="21"/>
      <c r="F70" s="21"/>
      <c r="G70" s="21"/>
      <c r="H70" s="32">
        <f>94.08*7333.4</f>
        <v>689926.272</v>
      </c>
      <c r="I70" s="7"/>
      <c r="M70" s="88"/>
      <c r="N70" s="88"/>
      <c r="O70" s="88"/>
      <c r="P70" s="88"/>
      <c r="Q70" s="88"/>
      <c r="R70" s="88"/>
      <c r="S70" s="88"/>
    </row>
    <row r="71" spans="1:19" ht="15">
      <c r="A71" s="30">
        <v>10</v>
      </c>
      <c r="B71" s="20" t="s">
        <v>46</v>
      </c>
      <c r="C71" s="21"/>
      <c r="D71" s="21"/>
      <c r="E71" s="21"/>
      <c r="F71" s="21"/>
      <c r="G71" s="21"/>
      <c r="H71" s="32">
        <f>42.04*7333.4</f>
        <v>308296.136</v>
      </c>
      <c r="I71" s="7"/>
      <c r="M71" s="88"/>
      <c r="N71" s="88"/>
      <c r="O71" s="88"/>
      <c r="P71" s="88"/>
      <c r="Q71" s="88"/>
      <c r="R71" s="88"/>
      <c r="S71" s="88"/>
    </row>
    <row r="72" spans="1:19" ht="15">
      <c r="A72" s="30">
        <v>12</v>
      </c>
      <c r="B72" s="107" t="s">
        <v>96</v>
      </c>
      <c r="C72" s="108"/>
      <c r="D72" s="108"/>
      <c r="E72" s="108"/>
      <c r="F72" s="108"/>
      <c r="G72" s="109"/>
      <c r="H72" s="32">
        <f>7.48*7333.4</f>
        <v>54853.832000000002</v>
      </c>
      <c r="I72" s="7"/>
      <c r="M72" s="88"/>
      <c r="N72" s="88"/>
      <c r="O72" s="88"/>
      <c r="P72" s="88"/>
      <c r="Q72" s="88"/>
      <c r="R72" s="88"/>
      <c r="S72" s="88"/>
    </row>
    <row r="73" spans="1:19" ht="14.25">
      <c r="A73" s="30">
        <v>13</v>
      </c>
      <c r="B73" s="110" t="s">
        <v>63</v>
      </c>
      <c r="C73" s="111"/>
      <c r="D73" s="111"/>
      <c r="E73" s="111"/>
      <c r="F73" s="111"/>
      <c r="G73" s="112"/>
      <c r="H73" s="53">
        <f>A24*0.03</f>
        <v>51692.024699999994</v>
      </c>
      <c r="I73" s="68"/>
      <c r="J73" s="68"/>
    </row>
    <row r="74" spans="1:19" s="14" customFormat="1" ht="26.45" customHeight="1">
      <c r="A74" s="113" t="s">
        <v>97</v>
      </c>
      <c r="B74" s="113"/>
      <c r="C74" s="113"/>
      <c r="D74" s="113"/>
      <c r="E74" s="113"/>
      <c r="F74" s="113"/>
      <c r="G74" s="113"/>
      <c r="H74" s="113"/>
      <c r="I74" s="69"/>
      <c r="J74" s="69"/>
    </row>
    <row r="75" spans="1:19" s="14" customFormat="1">
      <c r="A75" s="34"/>
      <c r="B75" s="114"/>
      <c r="C75" s="114"/>
      <c r="D75" s="114"/>
      <c r="E75" s="114"/>
      <c r="F75" s="114"/>
      <c r="G75" s="114"/>
      <c r="H75" s="114"/>
      <c r="I75" s="35"/>
      <c r="J75" s="35"/>
    </row>
    <row r="76" spans="1:19" s="14" customFormat="1" ht="15.75">
      <c r="A76" s="97" t="s">
        <v>47</v>
      </c>
      <c r="B76" s="97"/>
      <c r="C76" s="97"/>
      <c r="D76" s="97"/>
      <c r="E76" s="97"/>
      <c r="F76" s="97"/>
      <c r="G76" s="97"/>
      <c r="I76" s="34"/>
      <c r="J76" s="34"/>
    </row>
    <row r="77" spans="1:19" s="14" customFormat="1" ht="15">
      <c r="A77" s="29"/>
      <c r="B77" s="29"/>
      <c r="C77" s="29"/>
      <c r="D77" s="29"/>
      <c r="F77" s="36" t="s">
        <v>48</v>
      </c>
      <c r="H77" s="35"/>
      <c r="I77" s="35"/>
      <c r="J77" s="35"/>
    </row>
    <row r="78" spans="1:19" s="14" customFormat="1" ht="34.5" customHeight="1">
      <c r="A78" s="81" t="s">
        <v>66</v>
      </c>
      <c r="B78" s="37" t="s">
        <v>64</v>
      </c>
      <c r="C78" s="38" t="s">
        <v>49</v>
      </c>
      <c r="D78" s="39" t="s">
        <v>98</v>
      </c>
      <c r="E78" s="94" t="s">
        <v>99</v>
      </c>
      <c r="F78" s="40" t="s">
        <v>50</v>
      </c>
      <c r="G78" s="41"/>
      <c r="H78" s="42"/>
      <c r="I78" s="43"/>
      <c r="J78" s="35"/>
      <c r="K78" s="35"/>
      <c r="L78" s="35"/>
    </row>
    <row r="79" spans="1:19" s="14" customFormat="1" ht="15">
      <c r="A79" s="44">
        <v>8688</v>
      </c>
      <c r="B79" s="44">
        <v>0</v>
      </c>
      <c r="C79" s="45">
        <v>8640</v>
      </c>
      <c r="D79" s="46">
        <v>12000</v>
      </c>
      <c r="E79" s="46">
        <v>3000</v>
      </c>
      <c r="F79" s="46">
        <f>SUM(A79:E79)</f>
        <v>32328</v>
      </c>
      <c r="G79" s="82"/>
      <c r="H79" s="47"/>
      <c r="I79" s="35"/>
      <c r="J79" s="35"/>
    </row>
    <row r="80" spans="1:19" s="14" customFormat="1" ht="15">
      <c r="A80" s="48"/>
      <c r="B80" s="48"/>
      <c r="C80" s="49"/>
      <c r="D80" s="49"/>
      <c r="E80" s="49"/>
      <c r="F80" s="49"/>
      <c r="G80" s="43"/>
      <c r="H80" s="35"/>
      <c r="I80" s="35"/>
      <c r="J80" s="35"/>
    </row>
    <row r="81" spans="1:16" s="14" customFormat="1" ht="99" customHeight="1">
      <c r="A81" s="98" t="s">
        <v>51</v>
      </c>
      <c r="B81" s="98"/>
      <c r="C81" s="98"/>
      <c r="D81" s="98"/>
      <c r="E81" s="98"/>
      <c r="F81" s="98"/>
      <c r="G81" s="98"/>
      <c r="H81" s="98"/>
      <c r="I81" s="70"/>
      <c r="J81" s="70"/>
      <c r="K81" s="70"/>
      <c r="L81" s="70"/>
      <c r="M81" s="70"/>
    </row>
    <row r="82" spans="1:16" ht="62.45" customHeight="1">
      <c r="A82" s="99" t="s">
        <v>52</v>
      </c>
      <c r="B82" s="99"/>
      <c r="C82" s="99"/>
      <c r="D82" s="99"/>
      <c r="E82" s="99"/>
      <c r="F82" s="99"/>
      <c r="G82" s="99"/>
      <c r="H82" s="99"/>
      <c r="I82" s="71"/>
      <c r="J82" s="71"/>
      <c r="K82" s="71"/>
      <c r="L82" s="71"/>
      <c r="M82" s="71"/>
      <c r="N82" s="71"/>
      <c r="O82" s="71"/>
      <c r="P82" s="71"/>
    </row>
    <row r="83" spans="1:1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6" ht="15">
      <c r="A84" s="100" t="s">
        <v>53</v>
      </c>
      <c r="B84" s="100"/>
      <c r="C84" s="100"/>
      <c r="D84" s="100"/>
      <c r="E84" s="100"/>
      <c r="F84" s="100"/>
      <c r="G84" s="100"/>
      <c r="H84" s="100"/>
      <c r="I84" s="72"/>
      <c r="J84" s="72"/>
      <c r="K84" s="73"/>
      <c r="L84" s="73"/>
      <c r="M84" s="73"/>
      <c r="N84" s="73"/>
      <c r="O84" s="73"/>
      <c r="P84" s="73"/>
    </row>
    <row r="85" spans="1:16" ht="15">
      <c r="A85" s="100" t="s">
        <v>54</v>
      </c>
      <c r="B85" s="100"/>
      <c r="C85" s="100"/>
      <c r="D85" s="100"/>
      <c r="E85" s="100"/>
      <c r="F85" s="100"/>
      <c r="G85" s="100"/>
      <c r="H85" s="100"/>
      <c r="I85" s="72"/>
      <c r="J85" s="72"/>
      <c r="K85" s="73"/>
      <c r="L85" s="73"/>
      <c r="M85" s="73"/>
      <c r="N85" s="73"/>
      <c r="O85" s="73"/>
      <c r="P85" s="73"/>
    </row>
    <row r="86" spans="1:16" ht="14.25">
      <c r="A86" s="101" t="s">
        <v>55</v>
      </c>
      <c r="B86" s="101"/>
      <c r="C86" s="101"/>
      <c r="D86" s="101"/>
      <c r="E86" s="101"/>
      <c r="F86" s="101"/>
      <c r="G86" s="101"/>
      <c r="H86" s="101"/>
      <c r="I86" s="74"/>
      <c r="J86" s="74"/>
      <c r="K86" s="74"/>
      <c r="L86" s="74"/>
      <c r="M86" s="74"/>
      <c r="N86" s="74"/>
      <c r="O86" s="74"/>
      <c r="P86" s="74"/>
    </row>
    <row r="87" spans="1:16" ht="15">
      <c r="A87" s="95" t="s">
        <v>56</v>
      </c>
      <c r="B87" s="95"/>
      <c r="C87" s="95"/>
      <c r="D87" s="95"/>
      <c r="E87" s="95"/>
      <c r="F87" s="95"/>
      <c r="G87" s="95"/>
      <c r="H87" s="95"/>
      <c r="I87" s="75"/>
      <c r="J87" s="75"/>
      <c r="K87" s="76"/>
      <c r="L87" s="76"/>
      <c r="M87" s="76"/>
      <c r="N87" s="76"/>
      <c r="O87" s="76"/>
      <c r="P87" s="76"/>
    </row>
    <row r="88" spans="1:16" ht="15">
      <c r="A88" s="96" t="s">
        <v>57</v>
      </c>
      <c r="B88" s="96"/>
      <c r="C88" s="96"/>
      <c r="D88" s="96"/>
      <c r="E88" s="96"/>
      <c r="F88" s="96"/>
      <c r="G88" s="96"/>
      <c r="H88" s="96"/>
      <c r="I88" s="77"/>
      <c r="J88" s="77"/>
      <c r="K88" s="78"/>
      <c r="L88" s="78"/>
      <c r="M88" s="78"/>
      <c r="N88" s="78"/>
      <c r="O88" s="78"/>
      <c r="P88" s="78"/>
    </row>
  </sheetData>
  <mergeCells count="59">
    <mergeCell ref="A1:H1"/>
    <mergeCell ref="A2:H2"/>
    <mergeCell ref="A3:H3"/>
    <mergeCell ref="E5:H7"/>
    <mergeCell ref="A17:H17"/>
    <mergeCell ref="A19:H19"/>
    <mergeCell ref="B20:F20"/>
    <mergeCell ref="I20:J20"/>
    <mergeCell ref="V20:W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J33"/>
    <mergeCell ref="C34:D34"/>
    <mergeCell ref="E34:F34"/>
    <mergeCell ref="I34:J34"/>
    <mergeCell ref="A35:B35"/>
    <mergeCell ref="C35:G35"/>
    <mergeCell ref="A36:B40"/>
    <mergeCell ref="C36:G36"/>
    <mergeCell ref="C37:G37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56:G56"/>
    <mergeCell ref="B57:G57"/>
    <mergeCell ref="B60:G60"/>
    <mergeCell ref="B62:G62"/>
    <mergeCell ref="B63:G63"/>
    <mergeCell ref="B64:G64"/>
    <mergeCell ref="B72:G72"/>
    <mergeCell ref="B73:G73"/>
    <mergeCell ref="A74:H74"/>
    <mergeCell ref="B75:H75"/>
    <mergeCell ref="A87:H87"/>
    <mergeCell ref="A88:H88"/>
    <mergeCell ref="A76:G76"/>
    <mergeCell ref="A81:H81"/>
    <mergeCell ref="A82:H82"/>
    <mergeCell ref="A84:H84"/>
    <mergeCell ref="A85:H85"/>
    <mergeCell ref="A86:H86"/>
  </mergeCells>
  <hyperlinks>
    <hyperlink ref="B56" r:id="rId1" display="blgorod@rambler.ru,"/>
    <hyperlink ref="B57" r:id="rId2" display="blgorod@rambler.ru,"/>
    <hyperlink ref="A8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4"/>
  <headerFooter alignWithMargins="0"/>
  <rowBreaks count="1" manualBreakCount="1">
    <brk id="52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8"/>
  <sheetViews>
    <sheetView view="pageBreakPreview" zoomScaleSheetLayoutView="100" workbookViewId="0">
      <selection activeCell="A3" sqref="A3:H3"/>
    </sheetView>
  </sheetViews>
  <sheetFormatPr defaultRowHeight="12.75"/>
  <cols>
    <col min="1" max="1" width="12.42578125" style="55" customWidth="1"/>
    <col min="2" max="2" width="12.5703125" style="55" customWidth="1"/>
    <col min="3" max="4" width="13.42578125" style="55" customWidth="1"/>
    <col min="5" max="5" width="15.42578125" style="55" customWidth="1"/>
    <col min="6" max="6" width="17.140625" style="55" customWidth="1"/>
    <col min="7" max="7" width="20.5703125" style="55" customWidth="1"/>
    <col min="8" max="8" width="14.140625" style="55" bestFit="1" customWidth="1"/>
    <col min="9" max="9" width="9.140625" style="55"/>
    <col min="10" max="10" width="5.85546875" style="55" customWidth="1"/>
    <col min="11" max="16384" width="9.140625" style="55"/>
  </cols>
  <sheetData>
    <row r="1" spans="1:19" ht="18">
      <c r="A1" s="161" t="s">
        <v>0</v>
      </c>
      <c r="B1" s="161"/>
      <c r="C1" s="161"/>
      <c r="D1" s="161"/>
      <c r="E1" s="161"/>
      <c r="F1" s="161"/>
      <c r="G1" s="161"/>
      <c r="H1" s="161"/>
      <c r="I1" s="54"/>
      <c r="J1" s="54"/>
      <c r="K1" s="54"/>
      <c r="L1" s="54"/>
      <c r="M1" s="54"/>
      <c r="N1" s="54"/>
      <c r="O1" s="54"/>
      <c r="P1" s="54"/>
    </row>
    <row r="2" spans="1:19" ht="18">
      <c r="A2" s="161" t="s">
        <v>67</v>
      </c>
      <c r="B2" s="161"/>
      <c r="C2" s="161"/>
      <c r="D2" s="161"/>
      <c r="E2" s="161"/>
      <c r="F2" s="161"/>
      <c r="G2" s="161"/>
      <c r="H2" s="161"/>
      <c r="I2" s="54"/>
      <c r="J2" s="54"/>
      <c r="K2" s="54"/>
      <c r="L2" s="54"/>
      <c r="M2" s="54"/>
      <c r="N2" s="54"/>
      <c r="O2" s="54"/>
      <c r="P2" s="54"/>
    </row>
    <row r="3" spans="1:19" ht="18">
      <c r="A3" s="162" t="s">
        <v>65</v>
      </c>
      <c r="B3" s="162"/>
      <c r="C3" s="162"/>
      <c r="D3" s="162"/>
      <c r="E3" s="162"/>
      <c r="F3" s="162"/>
      <c r="G3" s="162"/>
      <c r="H3" s="162"/>
      <c r="I3" s="1"/>
      <c r="J3" s="1"/>
      <c r="K3" s="1"/>
      <c r="L3" s="1"/>
      <c r="M3" s="1"/>
      <c r="N3" s="1"/>
      <c r="O3" s="1"/>
      <c r="P3" s="1"/>
    </row>
    <row r="4" spans="1:19" ht="18">
      <c r="A4" s="1"/>
      <c r="B4" s="1"/>
      <c r="C4" s="1"/>
      <c r="D4" s="1"/>
      <c r="E4" s="1"/>
      <c r="F4" s="1"/>
      <c r="G4" s="1"/>
      <c r="H4" s="1"/>
      <c r="I4" s="1"/>
      <c r="J4" s="1"/>
      <c r="K4" s="56"/>
      <c r="L4" s="56"/>
      <c r="M4" s="56"/>
      <c r="N4" s="56"/>
      <c r="O4" s="56"/>
      <c r="P4" s="56"/>
    </row>
    <row r="5" spans="1:19" s="58" customFormat="1" ht="14.25" customHeight="1">
      <c r="A5" s="2" t="s">
        <v>68</v>
      </c>
      <c r="B5" s="2"/>
      <c r="C5" s="2"/>
      <c r="D5" s="2"/>
      <c r="E5" s="163" t="s">
        <v>69</v>
      </c>
      <c r="F5" s="163"/>
      <c r="G5" s="163"/>
      <c r="H5" s="163"/>
      <c r="I5" s="57"/>
      <c r="J5" s="57"/>
      <c r="N5" s="23"/>
      <c r="O5" s="23"/>
      <c r="P5" s="23"/>
      <c r="Q5" s="23"/>
      <c r="R5" s="23"/>
      <c r="S5" s="23"/>
    </row>
    <row r="6" spans="1:19" s="58" customFormat="1" ht="14.25">
      <c r="A6" s="2" t="s">
        <v>1</v>
      </c>
      <c r="B6" s="2"/>
      <c r="C6" s="2"/>
      <c r="D6" s="2"/>
      <c r="E6" s="163"/>
      <c r="F6" s="163"/>
      <c r="G6" s="163"/>
      <c r="H6" s="163"/>
      <c r="I6" s="57"/>
      <c r="J6" s="57"/>
      <c r="N6" s="23"/>
      <c r="O6" s="23"/>
      <c r="P6" s="23"/>
      <c r="Q6" s="23"/>
      <c r="R6" s="23"/>
      <c r="S6" s="23"/>
    </row>
    <row r="7" spans="1:19" s="58" customFormat="1" ht="27" customHeight="1">
      <c r="A7" s="2" t="s">
        <v>70</v>
      </c>
      <c r="B7" s="2"/>
      <c r="C7" s="2"/>
      <c r="D7" s="2"/>
      <c r="E7" s="163"/>
      <c r="F7" s="163"/>
      <c r="G7" s="163"/>
      <c r="H7" s="163"/>
      <c r="I7" s="57"/>
      <c r="J7" s="57"/>
      <c r="N7" s="23"/>
      <c r="O7" s="23"/>
      <c r="P7" s="23"/>
      <c r="Q7" s="23"/>
      <c r="R7" s="23"/>
      <c r="S7" s="23"/>
    </row>
    <row r="8" spans="1:19" s="58" customFormat="1" ht="14.25">
      <c r="A8" s="2" t="s">
        <v>71</v>
      </c>
      <c r="B8" s="2"/>
      <c r="C8" s="2"/>
      <c r="D8" s="2"/>
      <c r="E8" s="3"/>
      <c r="F8" s="3"/>
      <c r="G8" s="3"/>
      <c r="H8" s="3"/>
      <c r="I8" s="51"/>
      <c r="J8" s="51"/>
      <c r="N8" s="23"/>
      <c r="O8" s="23"/>
      <c r="P8" s="23"/>
      <c r="Q8" s="23"/>
      <c r="R8" s="23"/>
      <c r="S8" s="23"/>
    </row>
    <row r="9" spans="1:19" s="58" customFormat="1" ht="14.25">
      <c r="A9" s="2" t="s">
        <v>2</v>
      </c>
      <c r="B9" s="2"/>
      <c r="C9" s="2"/>
      <c r="D9" s="2"/>
      <c r="E9" s="83" t="s">
        <v>3</v>
      </c>
      <c r="F9" s="3"/>
      <c r="G9" s="3"/>
      <c r="H9" s="3"/>
      <c r="I9" s="57"/>
      <c r="J9" s="57"/>
      <c r="N9" s="23"/>
      <c r="O9" s="23"/>
      <c r="P9" s="23"/>
      <c r="Q9" s="23"/>
      <c r="R9" s="23"/>
      <c r="S9" s="23"/>
    </row>
    <row r="10" spans="1:19" s="58" customFormat="1" ht="14.25">
      <c r="A10" s="2" t="s">
        <v>72</v>
      </c>
      <c r="B10" s="2"/>
      <c r="C10" s="2"/>
      <c r="D10" s="2"/>
      <c r="E10" s="4"/>
      <c r="F10" s="83"/>
      <c r="G10" s="83"/>
      <c r="H10" s="83"/>
      <c r="I10" s="51"/>
      <c r="J10" s="51"/>
      <c r="N10" s="23"/>
      <c r="O10" s="23"/>
      <c r="P10" s="23"/>
      <c r="Q10" s="23"/>
      <c r="R10" s="23"/>
      <c r="S10" s="23"/>
    </row>
    <row r="11" spans="1:19" s="58" customFormat="1" ht="14.25">
      <c r="A11" s="2" t="s">
        <v>73</v>
      </c>
      <c r="B11" s="2"/>
      <c r="C11" s="2"/>
      <c r="D11" s="2"/>
      <c r="E11" s="5" t="s">
        <v>4</v>
      </c>
      <c r="F11" s="5"/>
      <c r="G11" s="5" t="s">
        <v>74</v>
      </c>
      <c r="H11" s="4"/>
      <c r="I11" s="2"/>
      <c r="J11" s="2"/>
      <c r="N11" s="23"/>
      <c r="O11" s="23"/>
      <c r="P11" s="23"/>
      <c r="Q11" s="23"/>
      <c r="R11" s="23"/>
      <c r="S11" s="23"/>
    </row>
    <row r="12" spans="1:19" s="58" customFormat="1" ht="14.25">
      <c r="A12" s="2" t="s">
        <v>75</v>
      </c>
      <c r="B12" s="2"/>
      <c r="C12" s="2"/>
      <c r="D12" s="2"/>
      <c r="E12" s="5" t="s">
        <v>5</v>
      </c>
      <c r="F12" s="5"/>
      <c r="G12" s="5" t="s">
        <v>76</v>
      </c>
      <c r="H12" s="4"/>
      <c r="I12" s="2"/>
      <c r="J12" s="2"/>
      <c r="N12" s="23"/>
      <c r="O12" s="23"/>
      <c r="P12" s="23"/>
      <c r="Q12" s="23"/>
      <c r="R12" s="23"/>
      <c r="S12" s="23"/>
    </row>
    <row r="13" spans="1:19" s="58" customFormat="1" ht="14.25">
      <c r="A13" s="2" t="s">
        <v>77</v>
      </c>
      <c r="B13" s="2"/>
      <c r="C13" s="2"/>
      <c r="D13" s="2"/>
      <c r="E13" s="5" t="s">
        <v>6</v>
      </c>
      <c r="F13" s="5"/>
      <c r="G13" s="5" t="s">
        <v>78</v>
      </c>
      <c r="H13" s="4"/>
      <c r="I13" s="2"/>
      <c r="J13" s="2"/>
      <c r="N13" s="23"/>
      <c r="O13" s="23"/>
      <c r="P13" s="23"/>
      <c r="Q13" s="23"/>
      <c r="R13" s="23"/>
      <c r="S13" s="23"/>
    </row>
    <row r="14" spans="1:19" s="58" customFormat="1" ht="14.25">
      <c r="A14" s="2" t="s">
        <v>79</v>
      </c>
      <c r="B14" s="2"/>
      <c r="C14" s="2"/>
      <c r="D14" s="2"/>
      <c r="E14" s="5"/>
      <c r="F14" s="5"/>
      <c r="G14" s="5"/>
      <c r="H14" s="4"/>
      <c r="I14" s="2"/>
      <c r="J14" s="2"/>
      <c r="N14" s="23"/>
      <c r="O14" s="23"/>
      <c r="P14" s="23"/>
      <c r="Q14" s="23"/>
      <c r="R14" s="23"/>
      <c r="S14" s="23"/>
    </row>
    <row r="15" spans="1:19" s="58" customFormat="1" ht="14.25">
      <c r="A15" s="2" t="s">
        <v>80</v>
      </c>
      <c r="B15" s="2"/>
      <c r="C15" s="2"/>
      <c r="D15" s="2"/>
      <c r="E15" s="5"/>
      <c r="F15" s="5"/>
      <c r="G15" s="5"/>
      <c r="H15" s="4"/>
      <c r="I15" s="2"/>
      <c r="J15" s="2"/>
      <c r="N15" s="23"/>
      <c r="O15" s="23"/>
      <c r="P15" s="23"/>
      <c r="Q15" s="23"/>
      <c r="R15" s="23"/>
      <c r="S15" s="23"/>
    </row>
    <row r="16" spans="1:19" ht="18.75">
      <c r="A16" s="84"/>
      <c r="B16" s="84"/>
      <c r="C16" s="84"/>
      <c r="D16" s="84"/>
      <c r="E16" s="84"/>
      <c r="F16" s="85"/>
      <c r="G16" s="85"/>
      <c r="H16" s="85"/>
      <c r="I16" s="85"/>
      <c r="J16" s="85"/>
      <c r="K16" s="86"/>
      <c r="L16" s="86"/>
      <c r="M16" s="86"/>
      <c r="N16" s="86"/>
      <c r="O16" s="86"/>
      <c r="P16" s="86"/>
    </row>
    <row r="17" spans="1:25" ht="30.2" customHeight="1">
      <c r="A17" s="122" t="s">
        <v>81</v>
      </c>
      <c r="B17" s="122"/>
      <c r="C17" s="122"/>
      <c r="D17" s="122"/>
      <c r="E17" s="122"/>
      <c r="F17" s="122"/>
      <c r="G17" s="122"/>
      <c r="H17" s="122"/>
      <c r="I17" s="57"/>
      <c r="J17" s="57"/>
      <c r="K17" s="59"/>
      <c r="L17" s="59"/>
      <c r="M17" s="59"/>
      <c r="N17" s="59"/>
      <c r="O17" s="59"/>
      <c r="P17" s="59"/>
    </row>
    <row r="18" spans="1:25" ht="15.7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59"/>
      <c r="L18" s="59"/>
      <c r="M18" s="59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0"/>
    </row>
    <row r="19" spans="1:25" ht="15.75">
      <c r="A19" s="116" t="s">
        <v>7</v>
      </c>
      <c r="B19" s="116"/>
      <c r="C19" s="116"/>
      <c r="D19" s="116"/>
      <c r="E19" s="116"/>
      <c r="F19" s="116"/>
      <c r="G19" s="116"/>
      <c r="H19" s="116"/>
      <c r="I19" s="60"/>
      <c r="J19" s="60"/>
      <c r="K19" s="60"/>
      <c r="L19" s="60"/>
      <c r="M19" s="60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2"/>
    </row>
    <row r="20" spans="1:25" ht="15">
      <c r="A20" s="7"/>
      <c r="B20" s="144"/>
      <c r="C20" s="144"/>
      <c r="D20" s="144"/>
      <c r="E20" s="144"/>
      <c r="F20" s="144"/>
      <c r="G20" s="7"/>
      <c r="H20" s="8" t="s">
        <v>8</v>
      </c>
      <c r="I20" s="145"/>
      <c r="J20" s="145"/>
      <c r="K20" s="59"/>
      <c r="M20" s="59"/>
      <c r="N20" s="22"/>
      <c r="P20" s="23"/>
      <c r="Q20" s="23"/>
      <c r="R20" s="23"/>
      <c r="S20" s="23"/>
      <c r="T20" s="22"/>
      <c r="U20" s="22"/>
      <c r="V20" s="146"/>
      <c r="W20" s="146"/>
      <c r="X20" s="22"/>
      <c r="Y20" s="22"/>
    </row>
    <row r="21" spans="1:25" s="58" customFormat="1" ht="15" customHeight="1">
      <c r="A21" s="147" t="s">
        <v>9</v>
      </c>
      <c r="B21" s="148"/>
      <c r="C21" s="149"/>
      <c r="D21" s="156" t="s">
        <v>10</v>
      </c>
      <c r="E21" s="156" t="s">
        <v>11</v>
      </c>
      <c r="F21" s="156" t="s">
        <v>12</v>
      </c>
      <c r="G21" s="159" t="s">
        <v>13</v>
      </c>
      <c r="H21" s="159" t="s">
        <v>14</v>
      </c>
      <c r="I21" s="61"/>
    </row>
    <row r="22" spans="1:25" s="58" customFormat="1" ht="15" customHeight="1">
      <c r="A22" s="150"/>
      <c r="B22" s="151"/>
      <c r="C22" s="152"/>
      <c r="D22" s="157"/>
      <c r="E22" s="157"/>
      <c r="F22" s="157"/>
      <c r="G22" s="160"/>
      <c r="H22" s="160"/>
      <c r="I22" s="61"/>
    </row>
    <row r="23" spans="1:25" s="58" customFormat="1" ht="90" customHeight="1">
      <c r="A23" s="153"/>
      <c r="B23" s="154"/>
      <c r="C23" s="155"/>
      <c r="D23" s="158"/>
      <c r="E23" s="158"/>
      <c r="F23" s="158"/>
      <c r="G23" s="160"/>
      <c r="H23" s="160"/>
      <c r="I23" s="61"/>
    </row>
    <row r="24" spans="1:25" s="62" customFormat="1" ht="14.25">
      <c r="A24" s="136">
        <v>1723067.49</v>
      </c>
      <c r="B24" s="137"/>
      <c r="C24" s="138"/>
      <c r="D24" s="9">
        <v>1707638.68</v>
      </c>
      <c r="E24" s="9">
        <v>32328</v>
      </c>
      <c r="F24" s="10">
        <f>D24-A24</f>
        <v>-15428.810000000056</v>
      </c>
      <c r="G24" s="11">
        <f>H56</f>
        <v>1772609.7586999999</v>
      </c>
      <c r="H24" s="12">
        <f>D24+E24-G24</f>
        <v>-32643.078699999955</v>
      </c>
      <c r="J24" s="63"/>
    </row>
    <row r="25" spans="1:25" s="62" customFormat="1" ht="53.1" customHeight="1">
      <c r="A25" s="139" t="s">
        <v>82</v>
      </c>
      <c r="B25" s="139"/>
      <c r="C25" s="139"/>
      <c r="D25" s="139"/>
      <c r="E25" s="139"/>
      <c r="F25" s="139"/>
      <c r="G25" s="139"/>
      <c r="H25" s="139"/>
      <c r="J25" s="63"/>
    </row>
    <row r="26" spans="1:25" s="62" customFormat="1" ht="27.2" customHeight="1">
      <c r="A26" s="140" t="s">
        <v>83</v>
      </c>
      <c r="B26" s="140"/>
      <c r="C26" s="140"/>
      <c r="D26" s="140"/>
      <c r="E26" s="140"/>
      <c r="F26" s="140"/>
      <c r="G26" s="140"/>
      <c r="H26" s="140"/>
      <c r="J26" s="63"/>
    </row>
    <row r="27" spans="1:2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9"/>
      <c r="L27" s="59"/>
      <c r="M27" s="59"/>
      <c r="N27" s="59"/>
      <c r="O27" s="59"/>
      <c r="P27" s="59"/>
    </row>
    <row r="28" spans="1:25" ht="14.25">
      <c r="A28" s="141" t="s">
        <v>61</v>
      </c>
      <c r="B28" s="141"/>
      <c r="C28" s="141"/>
      <c r="D28" s="141"/>
      <c r="E28" s="141"/>
      <c r="F28" s="141"/>
      <c r="G28" s="141"/>
      <c r="H28" s="141"/>
      <c r="I28" s="2"/>
      <c r="J28" s="2"/>
      <c r="K28" s="58"/>
      <c r="L28" s="58"/>
      <c r="M28" s="58"/>
      <c r="N28" s="58"/>
      <c r="O28" s="58"/>
      <c r="P28" s="58"/>
    </row>
    <row r="29" spans="1:25" ht="14.25">
      <c r="A29" s="5" t="s">
        <v>62</v>
      </c>
      <c r="B29" s="5"/>
      <c r="C29" s="5"/>
      <c r="D29" s="5"/>
      <c r="E29" s="5"/>
      <c r="F29" s="5"/>
      <c r="G29" s="52"/>
      <c r="H29" s="52"/>
      <c r="I29" s="2"/>
      <c r="J29" s="2"/>
      <c r="K29" s="58"/>
      <c r="L29" s="58"/>
      <c r="M29" s="58"/>
      <c r="N29" s="58"/>
      <c r="O29" s="58"/>
    </row>
    <row r="30" spans="1:25" ht="15" customHeight="1">
      <c r="A30" s="142" t="s">
        <v>15</v>
      </c>
      <c r="B30" s="142"/>
      <c r="C30" s="142"/>
      <c r="D30" s="142"/>
      <c r="E30" s="142"/>
      <c r="F30" s="142"/>
      <c r="G30" s="142"/>
      <c r="H30" s="142"/>
      <c r="I30" s="57"/>
      <c r="J30" s="57"/>
      <c r="K30" s="57"/>
      <c r="L30" s="57"/>
      <c r="M30" s="57"/>
      <c r="N30" s="57"/>
      <c r="O30" s="57"/>
      <c r="P30" s="57"/>
    </row>
    <row r="31" spans="1:2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2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4" customFormat="1" ht="15.75">
      <c r="A33" s="143" t="s">
        <v>17</v>
      </c>
      <c r="B33" s="143"/>
      <c r="C33" s="143"/>
      <c r="D33" s="143"/>
      <c r="E33" s="143"/>
      <c r="F33" s="143"/>
      <c r="G33" s="143"/>
      <c r="H33" s="143"/>
      <c r="I33" s="143"/>
      <c r="J33" s="143"/>
    </row>
    <row r="34" spans="1:16" s="14" customFormat="1">
      <c r="A34" s="15"/>
      <c r="B34" s="16"/>
      <c r="C34" s="131"/>
      <c r="D34" s="131"/>
      <c r="E34" s="132"/>
      <c r="F34" s="132"/>
      <c r="G34" s="16"/>
      <c r="H34" s="17" t="s">
        <v>18</v>
      </c>
      <c r="I34" s="133"/>
      <c r="J34" s="133"/>
    </row>
    <row r="35" spans="1:16" s="14" customFormat="1" ht="15.75">
      <c r="A35" s="134" t="s">
        <v>19</v>
      </c>
      <c r="B35" s="135"/>
      <c r="C35" s="124" t="s">
        <v>20</v>
      </c>
      <c r="D35" s="126"/>
      <c r="E35" s="126"/>
      <c r="F35" s="126"/>
      <c r="G35" s="125"/>
      <c r="H35" s="18" t="s">
        <v>21</v>
      </c>
    </row>
    <row r="36" spans="1:16" s="14" customFormat="1" ht="15" customHeight="1">
      <c r="A36" s="127" t="s">
        <v>84</v>
      </c>
      <c r="B36" s="127"/>
      <c r="C36" s="107" t="s">
        <v>85</v>
      </c>
      <c r="D36" s="108"/>
      <c r="E36" s="108"/>
      <c r="F36" s="108"/>
      <c r="G36" s="109"/>
      <c r="H36" s="19">
        <v>15915</v>
      </c>
    </row>
    <row r="37" spans="1:16" s="14" customFormat="1" ht="15" customHeight="1">
      <c r="A37" s="127"/>
      <c r="B37" s="127"/>
      <c r="C37" s="107" t="s">
        <v>86</v>
      </c>
      <c r="D37" s="108"/>
      <c r="E37" s="108"/>
      <c r="F37" s="108"/>
      <c r="G37" s="109"/>
      <c r="H37" s="19">
        <v>28520</v>
      </c>
    </row>
    <row r="38" spans="1:16" s="14" customFormat="1" ht="15" customHeight="1">
      <c r="A38" s="127"/>
      <c r="B38" s="127"/>
      <c r="C38" s="107" t="s">
        <v>87</v>
      </c>
      <c r="D38" s="108"/>
      <c r="E38" s="108"/>
      <c r="F38" s="108"/>
      <c r="G38" s="109"/>
      <c r="H38" s="19">
        <v>78451</v>
      </c>
    </row>
    <row r="39" spans="1:16" s="14" customFormat="1" ht="15" customHeight="1">
      <c r="A39" s="127"/>
      <c r="B39" s="127"/>
      <c r="C39" s="107" t="s">
        <v>88</v>
      </c>
      <c r="D39" s="108"/>
      <c r="E39" s="108"/>
      <c r="F39" s="108"/>
      <c r="G39" s="109"/>
      <c r="H39" s="19">
        <f>93724+22934+10000</f>
        <v>126658</v>
      </c>
    </row>
    <row r="40" spans="1:16" s="14" customFormat="1" ht="15">
      <c r="A40" s="127"/>
      <c r="B40" s="127"/>
      <c r="C40" s="91"/>
      <c r="D40" s="91"/>
      <c r="E40" s="91"/>
      <c r="F40" s="91"/>
      <c r="G40" s="91"/>
      <c r="H40" s="92">
        <f>SUM(H36:H39)</f>
        <v>249544</v>
      </c>
    </row>
    <row r="41" spans="1:16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6" ht="42.75" customHeight="1">
      <c r="A42" s="122" t="s">
        <v>89</v>
      </c>
      <c r="B42" s="122"/>
      <c r="C42" s="122"/>
      <c r="D42" s="122"/>
      <c r="E42" s="122"/>
      <c r="F42" s="122"/>
      <c r="G42" s="122"/>
      <c r="H42" s="122"/>
      <c r="I42" s="57"/>
      <c r="J42" s="57"/>
    </row>
    <row r="43" spans="1:16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6" ht="33" customHeight="1">
      <c r="A44" s="123" t="s">
        <v>90</v>
      </c>
      <c r="B44" s="123"/>
      <c r="C44" s="123"/>
      <c r="D44" s="123"/>
      <c r="E44" s="123"/>
      <c r="F44" s="123"/>
      <c r="G44" s="123"/>
      <c r="H44" s="123"/>
      <c r="I44" s="64"/>
      <c r="J44" s="64"/>
      <c r="K44" s="60"/>
      <c r="L44" s="60"/>
      <c r="M44" s="60"/>
      <c r="N44" s="60"/>
      <c r="O44" s="60"/>
      <c r="P44" s="60"/>
    </row>
    <row r="45" spans="1:16" ht="15">
      <c r="A45" s="24"/>
      <c r="B45" s="24"/>
      <c r="C45" s="24"/>
      <c r="D45" s="24"/>
      <c r="E45" s="24"/>
      <c r="F45" s="24"/>
      <c r="G45" s="24"/>
      <c r="H45" s="65" t="s">
        <v>22</v>
      </c>
      <c r="J45" s="24"/>
      <c r="M45" s="24"/>
      <c r="N45" s="24"/>
      <c r="O45" s="24"/>
      <c r="P45" s="24"/>
    </row>
    <row r="46" spans="1:16" ht="15.75">
      <c r="A46" s="124" t="s">
        <v>19</v>
      </c>
      <c r="B46" s="125"/>
      <c r="C46" s="124" t="s">
        <v>20</v>
      </c>
      <c r="D46" s="126"/>
      <c r="E46" s="126"/>
      <c r="F46" s="126"/>
      <c r="G46" s="125"/>
      <c r="H46" s="18" t="s">
        <v>21</v>
      </c>
      <c r="I46" s="24"/>
      <c r="J46" s="24"/>
      <c r="K46" s="24"/>
      <c r="L46" s="24"/>
    </row>
    <row r="47" spans="1:16" ht="15" customHeight="1">
      <c r="A47" s="127" t="s">
        <v>84</v>
      </c>
      <c r="B47" s="127"/>
      <c r="C47" s="128" t="s">
        <v>91</v>
      </c>
      <c r="D47" s="129"/>
      <c r="E47" s="129"/>
      <c r="F47" s="129"/>
      <c r="G47" s="130"/>
      <c r="H47" s="19">
        <v>1963</v>
      </c>
      <c r="I47" s="24"/>
      <c r="J47" s="24"/>
      <c r="K47" s="24"/>
      <c r="L47" s="24"/>
    </row>
    <row r="48" spans="1:16" ht="15" customHeight="1">
      <c r="A48" s="127"/>
      <c r="B48" s="127"/>
      <c r="C48" s="128" t="s">
        <v>92</v>
      </c>
      <c r="D48" s="129"/>
      <c r="E48" s="129"/>
      <c r="F48" s="129"/>
      <c r="G48" s="130"/>
      <c r="H48" s="19">
        <v>3508</v>
      </c>
      <c r="I48" s="24"/>
      <c r="J48" s="24"/>
      <c r="K48" s="24"/>
      <c r="L48" s="24"/>
    </row>
    <row r="49" spans="1:11" ht="14.25">
      <c r="A49" s="127"/>
      <c r="B49" s="127"/>
      <c r="C49" s="107" t="s">
        <v>23</v>
      </c>
      <c r="D49" s="108"/>
      <c r="E49" s="108"/>
      <c r="F49" s="108"/>
      <c r="G49" s="109"/>
      <c r="H49" s="32">
        <f>1.3*7333.4</f>
        <v>9533.42</v>
      </c>
      <c r="I49" s="23"/>
      <c r="J49" s="23"/>
    </row>
    <row r="50" spans="1:11" ht="15">
      <c r="A50" s="79"/>
      <c r="B50" s="79"/>
      <c r="C50" s="80"/>
      <c r="D50" s="80"/>
      <c r="E50" s="80"/>
      <c r="F50" s="80"/>
      <c r="G50" s="80"/>
      <c r="H50" s="67"/>
      <c r="I50" s="23"/>
      <c r="J50" s="23"/>
    </row>
    <row r="51" spans="1:11">
      <c r="A51" s="88" t="s">
        <v>93</v>
      </c>
      <c r="B51" s="88"/>
      <c r="C51" s="88"/>
      <c r="D51" s="88"/>
      <c r="E51" s="88"/>
      <c r="F51" s="88"/>
      <c r="G51" s="88"/>
      <c r="H51" s="88"/>
      <c r="I51" s="88"/>
      <c r="J51" s="88"/>
    </row>
    <row r="52" spans="1:11" ht="18" customHeight="1">
      <c r="A52" s="115" t="s">
        <v>24</v>
      </c>
      <c r="B52" s="115"/>
      <c r="C52" s="115"/>
      <c r="D52" s="115"/>
      <c r="E52" s="115"/>
      <c r="F52" s="115"/>
      <c r="G52" s="115"/>
      <c r="H52" s="115"/>
      <c r="I52" s="25"/>
      <c r="J52" s="25"/>
    </row>
    <row r="53" spans="1:11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1" ht="15.75">
      <c r="A54" s="116" t="s">
        <v>25</v>
      </c>
      <c r="B54" s="116"/>
      <c r="C54" s="116"/>
      <c r="D54" s="116"/>
      <c r="E54" s="116"/>
      <c r="F54" s="116"/>
      <c r="G54" s="116"/>
      <c r="H54" s="116"/>
      <c r="I54" s="60"/>
      <c r="J54" s="60"/>
    </row>
    <row r="55" spans="1:11" ht="15.75">
      <c r="A55" s="6"/>
      <c r="B55" s="6"/>
      <c r="C55" s="6"/>
      <c r="D55" s="6"/>
      <c r="E55" s="6"/>
      <c r="F55" s="6"/>
      <c r="G55" s="6"/>
      <c r="H55" s="65" t="s">
        <v>26</v>
      </c>
      <c r="J55" s="6"/>
    </row>
    <row r="56" spans="1:11" ht="15.75">
      <c r="A56" s="117" t="s">
        <v>27</v>
      </c>
      <c r="B56" s="117"/>
      <c r="C56" s="117"/>
      <c r="D56" s="117"/>
      <c r="E56" s="117"/>
      <c r="F56" s="117"/>
      <c r="G56" s="118"/>
      <c r="H56" s="26">
        <f>SUM(H65:H73)+H58+H64</f>
        <v>1772609.7586999999</v>
      </c>
      <c r="I56" s="66"/>
      <c r="J56" s="66"/>
    </row>
    <row r="57" spans="1:11" ht="15">
      <c r="A57" s="27" t="s">
        <v>28</v>
      </c>
      <c r="B57" s="119" t="s">
        <v>29</v>
      </c>
      <c r="C57" s="120"/>
      <c r="D57" s="120"/>
      <c r="E57" s="120"/>
      <c r="F57" s="120"/>
      <c r="G57" s="121"/>
      <c r="H57" s="28" t="s">
        <v>30</v>
      </c>
      <c r="I57" s="29"/>
    </row>
    <row r="58" spans="1:11" ht="15.75">
      <c r="A58" s="30" t="s">
        <v>31</v>
      </c>
      <c r="B58" s="20" t="s">
        <v>32</v>
      </c>
      <c r="C58" s="21"/>
      <c r="D58" s="21"/>
      <c r="E58" s="21"/>
      <c r="F58" s="21"/>
      <c r="G58" s="21"/>
      <c r="H58" s="31">
        <f>SUM(H59:H63)</f>
        <v>182451.29</v>
      </c>
      <c r="I58" s="7"/>
      <c r="K58" s="67">
        <f>[1]Основное!$C$9*[1]Основное!K35</f>
        <v>0</v>
      </c>
    </row>
    <row r="59" spans="1:11" ht="15">
      <c r="A59" s="30"/>
      <c r="B59" s="20" t="s">
        <v>34</v>
      </c>
      <c r="C59" s="21"/>
      <c r="D59" s="21"/>
      <c r="E59" s="21"/>
      <c r="F59" s="21"/>
      <c r="G59" s="21"/>
      <c r="H59" s="32">
        <f>1963+8675</f>
        <v>10638</v>
      </c>
      <c r="I59" s="7"/>
    </row>
    <row r="60" spans="1:11" ht="15">
      <c r="A60" s="30"/>
      <c r="B60" s="107" t="s">
        <v>94</v>
      </c>
      <c r="C60" s="108"/>
      <c r="D60" s="108"/>
      <c r="E60" s="108"/>
      <c r="F60" s="108"/>
      <c r="G60" s="109"/>
      <c r="H60" s="93">
        <f>3508+77634+7968</f>
        <v>89110</v>
      </c>
      <c r="I60" s="7"/>
    </row>
    <row r="61" spans="1:11" ht="15">
      <c r="A61" s="30"/>
      <c r="B61" s="20" t="s">
        <v>33</v>
      </c>
      <c r="C61" s="21"/>
      <c r="D61" s="21"/>
      <c r="E61" s="21"/>
      <c r="F61" s="21"/>
      <c r="G61" s="21"/>
      <c r="H61" s="32">
        <v>42835</v>
      </c>
      <c r="I61" s="7"/>
    </row>
    <row r="62" spans="1:11" ht="15">
      <c r="A62" s="30"/>
      <c r="B62" s="107" t="s">
        <v>95</v>
      </c>
      <c r="C62" s="108"/>
      <c r="D62" s="108"/>
      <c r="E62" s="108"/>
      <c r="F62" s="108"/>
      <c r="G62" s="109"/>
      <c r="H62" s="32">
        <v>7968</v>
      </c>
      <c r="I62" s="7"/>
    </row>
    <row r="63" spans="1:11" ht="46.5" customHeight="1">
      <c r="A63" s="30"/>
      <c r="B63" s="102" t="s">
        <v>58</v>
      </c>
      <c r="C63" s="103"/>
      <c r="D63" s="103"/>
      <c r="E63" s="103"/>
      <c r="F63" s="103"/>
      <c r="G63" s="103"/>
      <c r="H63" s="32">
        <f>4.35*7333.4</f>
        <v>31900.289999999997</v>
      </c>
      <c r="I63" s="7"/>
    </row>
    <row r="64" spans="1:11" ht="31.5" customHeight="1">
      <c r="A64" s="30" t="s">
        <v>35</v>
      </c>
      <c r="B64" s="104" t="s">
        <v>36</v>
      </c>
      <c r="C64" s="105"/>
      <c r="D64" s="105"/>
      <c r="E64" s="105"/>
      <c r="F64" s="105"/>
      <c r="G64" s="106"/>
      <c r="H64" s="32">
        <f>28520+9533+10000</f>
        <v>48053</v>
      </c>
      <c r="I64" s="7"/>
    </row>
    <row r="65" spans="1:19" ht="15">
      <c r="A65" s="30" t="s">
        <v>37</v>
      </c>
      <c r="B65" s="20" t="s">
        <v>38</v>
      </c>
      <c r="C65" s="21"/>
      <c r="D65" s="21"/>
      <c r="E65" s="21"/>
      <c r="F65" s="21"/>
      <c r="G65" s="21"/>
      <c r="H65" s="32">
        <f>9.71*7333.4</f>
        <v>71207.313999999998</v>
      </c>
      <c r="I65" s="7"/>
    </row>
    <row r="66" spans="1:19" ht="15">
      <c r="A66" s="30" t="s">
        <v>39</v>
      </c>
      <c r="B66" s="20" t="s">
        <v>59</v>
      </c>
      <c r="C66" s="21"/>
      <c r="D66" s="21"/>
      <c r="E66" s="21"/>
      <c r="F66" s="21"/>
      <c r="G66" s="21"/>
      <c r="H66" s="32">
        <f>1.21*7333.4</f>
        <v>8873.4139999999989</v>
      </c>
      <c r="I66" s="7"/>
    </row>
    <row r="67" spans="1:19" ht="15">
      <c r="A67" s="30" t="s">
        <v>40</v>
      </c>
      <c r="B67" s="20" t="s">
        <v>60</v>
      </c>
      <c r="C67" s="21"/>
      <c r="D67" s="21"/>
      <c r="E67" s="21"/>
      <c r="F67" s="21"/>
      <c r="G67" s="21"/>
      <c r="H67" s="32">
        <f>7.93*7333.4</f>
        <v>58153.861999999994</v>
      </c>
      <c r="I67" s="7"/>
      <c r="M67" s="88"/>
      <c r="N67" s="88"/>
      <c r="O67" s="88"/>
      <c r="P67" s="88"/>
      <c r="Q67" s="88"/>
      <c r="R67" s="88"/>
      <c r="S67" s="88"/>
    </row>
    <row r="68" spans="1:19" ht="15">
      <c r="A68" s="30" t="s">
        <v>41</v>
      </c>
      <c r="B68" s="20" t="s">
        <v>43</v>
      </c>
      <c r="C68" s="21"/>
      <c r="D68" s="21"/>
      <c r="E68" s="21"/>
      <c r="F68" s="21"/>
      <c r="G68" s="21"/>
      <c r="H68" s="33">
        <v>290256</v>
      </c>
      <c r="I68" s="7"/>
      <c r="M68" s="88"/>
      <c r="N68" s="88"/>
      <c r="O68" s="88"/>
      <c r="P68" s="88"/>
      <c r="Q68" s="88"/>
      <c r="R68" s="88"/>
      <c r="S68" s="88"/>
    </row>
    <row r="69" spans="1:19" ht="15">
      <c r="A69" s="30" t="s">
        <v>42</v>
      </c>
      <c r="B69" s="20" t="s">
        <v>44</v>
      </c>
      <c r="C69" s="21"/>
      <c r="D69" s="21"/>
      <c r="E69" s="21"/>
      <c r="F69" s="21"/>
      <c r="G69" s="21"/>
      <c r="H69" s="32">
        <f>4100*4+1906.7</f>
        <v>18306.7</v>
      </c>
      <c r="I69" s="7"/>
      <c r="M69" s="88"/>
      <c r="N69" s="88"/>
      <c r="O69" s="88"/>
      <c r="P69" s="88"/>
      <c r="Q69" s="88"/>
      <c r="R69" s="88"/>
      <c r="S69" s="88"/>
    </row>
    <row r="70" spans="1:19" ht="15">
      <c r="A70" s="30">
        <v>9</v>
      </c>
      <c r="B70" s="20" t="s">
        <v>45</v>
      </c>
      <c r="C70" s="21"/>
      <c r="D70" s="21"/>
      <c r="E70" s="21"/>
      <c r="F70" s="21"/>
      <c r="G70" s="21"/>
      <c r="H70" s="32">
        <f>92.79*7333.4</f>
        <v>680466.18599999999</v>
      </c>
      <c r="I70" s="7"/>
      <c r="M70" s="88"/>
      <c r="N70" s="88"/>
      <c r="O70" s="88"/>
      <c r="P70" s="88"/>
      <c r="Q70" s="88"/>
      <c r="R70" s="88"/>
      <c r="S70" s="88"/>
    </row>
    <row r="71" spans="1:19" ht="15">
      <c r="A71" s="30">
        <v>10</v>
      </c>
      <c r="B71" s="20" t="s">
        <v>46</v>
      </c>
      <c r="C71" s="21"/>
      <c r="D71" s="21"/>
      <c r="E71" s="21"/>
      <c r="F71" s="21"/>
      <c r="G71" s="21"/>
      <c r="H71" s="32">
        <f>42.04*7333.4</f>
        <v>308296.136</v>
      </c>
      <c r="I71" s="7"/>
      <c r="M71" s="88"/>
      <c r="N71" s="88"/>
      <c r="O71" s="88"/>
      <c r="P71" s="88"/>
      <c r="Q71" s="88"/>
      <c r="R71" s="88"/>
      <c r="S71" s="88"/>
    </row>
    <row r="72" spans="1:19" ht="15">
      <c r="A72" s="30">
        <v>12</v>
      </c>
      <c r="B72" s="107" t="s">
        <v>96</v>
      </c>
      <c r="C72" s="108"/>
      <c r="D72" s="108"/>
      <c r="E72" s="108"/>
      <c r="F72" s="108"/>
      <c r="G72" s="109"/>
      <c r="H72" s="32">
        <f>7.48*7333.4</f>
        <v>54853.832000000002</v>
      </c>
      <c r="I72" s="7"/>
      <c r="M72" s="88"/>
      <c r="N72" s="88"/>
      <c r="O72" s="88"/>
      <c r="P72" s="88"/>
      <c r="Q72" s="88"/>
      <c r="R72" s="88"/>
      <c r="S72" s="88"/>
    </row>
    <row r="73" spans="1:19" ht="14.25">
      <c r="A73" s="30">
        <v>13</v>
      </c>
      <c r="B73" s="110" t="s">
        <v>63</v>
      </c>
      <c r="C73" s="111"/>
      <c r="D73" s="111"/>
      <c r="E73" s="111"/>
      <c r="F73" s="111"/>
      <c r="G73" s="112"/>
      <c r="H73" s="53">
        <f>A24*0.03</f>
        <v>51692.024699999994</v>
      </c>
      <c r="I73" s="68"/>
      <c r="J73" s="68"/>
    </row>
    <row r="74" spans="1:19" s="14" customFormat="1" ht="26.45" customHeight="1">
      <c r="A74" s="113" t="s">
        <v>97</v>
      </c>
      <c r="B74" s="113"/>
      <c r="C74" s="113"/>
      <c r="D74" s="113"/>
      <c r="E74" s="113"/>
      <c r="F74" s="113"/>
      <c r="G74" s="113"/>
      <c r="H74" s="113"/>
      <c r="I74" s="69"/>
      <c r="J74" s="69"/>
    </row>
    <row r="75" spans="1:19" s="14" customFormat="1">
      <c r="A75" s="34"/>
      <c r="B75" s="114"/>
      <c r="C75" s="114"/>
      <c r="D75" s="114"/>
      <c r="E75" s="114"/>
      <c r="F75" s="114"/>
      <c r="G75" s="114"/>
      <c r="H75" s="114"/>
      <c r="I75" s="35"/>
      <c r="J75" s="35"/>
    </row>
    <row r="76" spans="1:19" s="14" customFormat="1" ht="15.75">
      <c r="A76" s="97" t="s">
        <v>47</v>
      </c>
      <c r="B76" s="97"/>
      <c r="C76" s="97"/>
      <c r="D76" s="97"/>
      <c r="E76" s="97"/>
      <c r="F76" s="97"/>
      <c r="G76" s="97"/>
      <c r="I76" s="34"/>
      <c r="J76" s="34"/>
    </row>
    <row r="77" spans="1:19" s="14" customFormat="1" ht="15">
      <c r="A77" s="29"/>
      <c r="B77" s="29"/>
      <c r="C77" s="29"/>
      <c r="D77" s="29"/>
      <c r="F77" s="36" t="s">
        <v>48</v>
      </c>
      <c r="H77" s="35"/>
      <c r="I77" s="35"/>
      <c r="J77" s="35"/>
    </row>
    <row r="78" spans="1:19" s="14" customFormat="1" ht="34.5" customHeight="1">
      <c r="A78" s="81" t="s">
        <v>66</v>
      </c>
      <c r="B78" s="37" t="s">
        <v>64</v>
      </c>
      <c r="C78" s="38" t="s">
        <v>49</v>
      </c>
      <c r="D78" s="39" t="s">
        <v>98</v>
      </c>
      <c r="E78" s="94" t="s">
        <v>99</v>
      </c>
      <c r="F78" s="40" t="s">
        <v>50</v>
      </c>
      <c r="G78" s="41"/>
      <c r="H78" s="42"/>
      <c r="I78" s="43"/>
      <c r="J78" s="35"/>
      <c r="K78" s="35"/>
      <c r="L78" s="35"/>
    </row>
    <row r="79" spans="1:19" s="14" customFormat="1" ht="15">
      <c r="A79" s="44">
        <v>8688</v>
      </c>
      <c r="B79" s="44">
        <v>0</v>
      </c>
      <c r="C79" s="45">
        <v>8640</v>
      </c>
      <c r="D79" s="46">
        <v>12000</v>
      </c>
      <c r="E79" s="46">
        <v>3000</v>
      </c>
      <c r="F79" s="46">
        <f>SUM(A79:E79)</f>
        <v>32328</v>
      </c>
      <c r="G79" s="82"/>
      <c r="H79" s="47"/>
      <c r="I79" s="35"/>
      <c r="J79" s="35"/>
    </row>
    <row r="80" spans="1:19" s="14" customFormat="1" ht="15">
      <c r="A80" s="48"/>
      <c r="B80" s="48"/>
      <c r="C80" s="49"/>
      <c r="D80" s="49"/>
      <c r="E80" s="49"/>
      <c r="F80" s="49"/>
      <c r="G80" s="43"/>
      <c r="H80" s="35"/>
      <c r="I80" s="35"/>
      <c r="J80" s="35"/>
    </row>
    <row r="81" spans="1:16" s="14" customFormat="1" ht="99" customHeight="1">
      <c r="A81" s="98" t="s">
        <v>51</v>
      </c>
      <c r="B81" s="98"/>
      <c r="C81" s="98"/>
      <c r="D81" s="98"/>
      <c r="E81" s="98"/>
      <c r="F81" s="98"/>
      <c r="G81" s="98"/>
      <c r="H81" s="98"/>
      <c r="I81" s="70"/>
      <c r="J81" s="70"/>
      <c r="K81" s="70"/>
      <c r="L81" s="70"/>
      <c r="M81" s="70"/>
    </row>
    <row r="82" spans="1:16" ht="62.45" customHeight="1">
      <c r="A82" s="99" t="s">
        <v>52</v>
      </c>
      <c r="B82" s="99"/>
      <c r="C82" s="99"/>
      <c r="D82" s="99"/>
      <c r="E82" s="99"/>
      <c r="F82" s="99"/>
      <c r="G82" s="99"/>
      <c r="H82" s="99"/>
      <c r="I82" s="71"/>
      <c r="J82" s="71"/>
      <c r="K82" s="71"/>
      <c r="L82" s="71"/>
      <c r="M82" s="71"/>
      <c r="N82" s="71"/>
      <c r="O82" s="71"/>
      <c r="P82" s="71"/>
    </row>
    <row r="83" spans="1:1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6" ht="15">
      <c r="A84" s="100" t="s">
        <v>53</v>
      </c>
      <c r="B84" s="100"/>
      <c r="C84" s="100"/>
      <c r="D84" s="100"/>
      <c r="E84" s="100"/>
      <c r="F84" s="100"/>
      <c r="G84" s="100"/>
      <c r="H84" s="100"/>
      <c r="I84" s="72"/>
      <c r="J84" s="72"/>
      <c r="K84" s="73"/>
      <c r="L84" s="73"/>
      <c r="M84" s="73"/>
      <c r="N84" s="73"/>
      <c r="O84" s="73"/>
      <c r="P84" s="73"/>
    </row>
    <row r="85" spans="1:16" ht="15">
      <c r="A85" s="100" t="s">
        <v>54</v>
      </c>
      <c r="B85" s="100"/>
      <c r="C85" s="100"/>
      <c r="D85" s="100"/>
      <c r="E85" s="100"/>
      <c r="F85" s="100"/>
      <c r="G85" s="100"/>
      <c r="H85" s="100"/>
      <c r="I85" s="72"/>
      <c r="J85" s="72"/>
      <c r="K85" s="73"/>
      <c r="L85" s="73"/>
      <c r="M85" s="73"/>
      <c r="N85" s="73"/>
      <c r="O85" s="73"/>
      <c r="P85" s="73"/>
    </row>
    <row r="86" spans="1:16" ht="14.25">
      <c r="A86" s="101" t="s">
        <v>55</v>
      </c>
      <c r="B86" s="101"/>
      <c r="C86" s="101"/>
      <c r="D86" s="101"/>
      <c r="E86" s="101"/>
      <c r="F86" s="101"/>
      <c r="G86" s="101"/>
      <c r="H86" s="101"/>
      <c r="I86" s="74"/>
      <c r="J86" s="74"/>
      <c r="K86" s="74"/>
      <c r="L86" s="74"/>
      <c r="M86" s="74"/>
      <c r="N86" s="74"/>
      <c r="O86" s="74"/>
      <c r="P86" s="74"/>
    </row>
    <row r="87" spans="1:16" ht="15">
      <c r="A87" s="95" t="s">
        <v>56</v>
      </c>
      <c r="B87" s="95"/>
      <c r="C87" s="95"/>
      <c r="D87" s="95"/>
      <c r="E87" s="95"/>
      <c r="F87" s="95"/>
      <c r="G87" s="95"/>
      <c r="H87" s="95"/>
      <c r="I87" s="75"/>
      <c r="J87" s="75"/>
      <c r="K87" s="76"/>
      <c r="L87" s="76"/>
      <c r="M87" s="76"/>
      <c r="N87" s="76"/>
      <c r="O87" s="76"/>
      <c r="P87" s="76"/>
    </row>
    <row r="88" spans="1:16" ht="15">
      <c r="A88" s="96" t="s">
        <v>57</v>
      </c>
      <c r="B88" s="96"/>
      <c r="C88" s="96"/>
      <c r="D88" s="96"/>
      <c r="E88" s="96"/>
      <c r="F88" s="96"/>
      <c r="G88" s="96"/>
      <c r="H88" s="96"/>
      <c r="I88" s="77"/>
      <c r="J88" s="77"/>
      <c r="K88" s="78"/>
      <c r="L88" s="78"/>
      <c r="M88" s="78"/>
      <c r="N88" s="78"/>
      <c r="O88" s="78"/>
      <c r="P88" s="78"/>
    </row>
  </sheetData>
  <mergeCells count="59">
    <mergeCell ref="A87:H87"/>
    <mergeCell ref="A88:H88"/>
    <mergeCell ref="A76:G76"/>
    <mergeCell ref="A81:H81"/>
    <mergeCell ref="A82:H82"/>
    <mergeCell ref="A84:H84"/>
    <mergeCell ref="A85:H85"/>
    <mergeCell ref="A86:H86"/>
    <mergeCell ref="B63:G63"/>
    <mergeCell ref="B64:G64"/>
    <mergeCell ref="B72:G72"/>
    <mergeCell ref="B73:G73"/>
    <mergeCell ref="A74:H74"/>
    <mergeCell ref="B75:H75"/>
    <mergeCell ref="A52:H52"/>
    <mergeCell ref="A54:H54"/>
    <mergeCell ref="A56:G56"/>
    <mergeCell ref="B57:G57"/>
    <mergeCell ref="B60:G60"/>
    <mergeCell ref="B62:G62"/>
    <mergeCell ref="A42:H42"/>
    <mergeCell ref="A44:H44"/>
    <mergeCell ref="A46:B46"/>
    <mergeCell ref="C46:G46"/>
    <mergeCell ref="A47:B49"/>
    <mergeCell ref="C47:G47"/>
    <mergeCell ref="C48:G48"/>
    <mergeCell ref="C49:G49"/>
    <mergeCell ref="C34:D34"/>
    <mergeCell ref="E34:F34"/>
    <mergeCell ref="I34:J34"/>
    <mergeCell ref="A35:B35"/>
    <mergeCell ref="C35:G35"/>
    <mergeCell ref="A36:B40"/>
    <mergeCell ref="C36:G36"/>
    <mergeCell ref="C37:G37"/>
    <mergeCell ref="C38:G38"/>
    <mergeCell ref="C39:G39"/>
    <mergeCell ref="A24:C24"/>
    <mergeCell ref="A25:H25"/>
    <mergeCell ref="A26:H26"/>
    <mergeCell ref="A28:H28"/>
    <mergeCell ref="A30:H30"/>
    <mergeCell ref="A33:J33"/>
    <mergeCell ref="B20:F20"/>
    <mergeCell ref="I20:J20"/>
    <mergeCell ref="V20:W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56" r:id="rId1" display="blgorod@rambler.ru,"/>
    <hyperlink ref="B57" r:id="rId2" display="blgorod@rambler.ru,"/>
    <hyperlink ref="A8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4"/>
  <headerFooter alignWithMargins="0"/>
  <rowBreaks count="1" manualBreakCount="1">
    <brk id="52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Набережная 11</vt:lpstr>
      <vt:lpstr>11</vt:lpstr>
      <vt:lpstr>'11'!Область_печати</vt:lpstr>
      <vt:lpstr>'Набережная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2024-03-27T12:50:27Z</dcterms:modified>
</cp:coreProperties>
</file>