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19а" sheetId="19" r:id="rId1"/>
  </sheets>
  <externalReferences>
    <externalReference r:id="rId2"/>
  </externalReferences>
  <definedNames>
    <definedName name="_xlnm.Print_Area" localSheetId="0">'Садовая 19а'!$A$1:$H$89</definedName>
  </definedNames>
  <calcPr calcId="124519"/>
</workbook>
</file>

<file path=xl/calcChain.xml><?xml version="1.0" encoding="utf-8"?>
<calcChain xmlns="http://schemas.openxmlformats.org/spreadsheetml/2006/main">
  <c r="F80" i="19"/>
  <c r="H74"/>
  <c r="H73"/>
  <c r="H72"/>
  <c r="H71"/>
  <c r="H69"/>
  <c r="H67"/>
  <c r="H66"/>
  <c r="H65"/>
  <c r="H63"/>
  <c r="H62"/>
  <c r="H60"/>
  <c r="K59"/>
  <c r="H59"/>
  <c r="H57"/>
  <c r="G24"/>
  <c r="H24"/>
  <c r="H50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промывка</t>
        </r>
      </text>
    </comment>
  </commentList>
</comments>
</file>

<file path=xl/sharedStrings.xml><?xml version="1.0" encoding="utf-8"?>
<sst xmlns="http://schemas.openxmlformats.org/spreadsheetml/2006/main" count="106" uniqueCount="103">
  <si>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</si>
  <si>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</si>
  <si>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</si>
  <si>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</si>
  <si>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</si>
  <si>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</si>
  <si>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</si>
  <si>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</si>
  <si>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</si>
  <si>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</si>
  <si>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</si>
  <si>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</si>
  <si>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</si>
  <si>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</si>
  <si>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</si>
  <si>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</si>
  <si>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</si>
  <si>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</si>
  <si>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</si>
  <si>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</si>
  <si>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</si>
  <si>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</si>
  <si>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</si>
  <si>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</si>
  <si>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</si>
  <si>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</si>
  <si>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</si>
  <si>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</si>
  <si>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</si>
  <si>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</si>
  <si>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</si>
  <si>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</si>
  <si>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</si>
  <si>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</si>
  <si>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</si>
  <si>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</si>
  <si>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</si>
  <si>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</si>
  <si>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</si>
  <si>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</si>
  <si>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</si>
  <si>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</si>
  <si>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</si>
  <si>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</si>
  <si>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</si>
  <si>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</si>
  <si>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</si>
  <si>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</si>
  <si>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</si>
  <si>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</si>
  <si>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</si>
  <si>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</si>
  <si>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</si>
  <si>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</si>
  <si>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</si>
  <si>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</si>
  <si>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</si>
  <si>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</si>
  <si>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</si>
  <si>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 xml:space="preserve">за период: 2023 г. </t>
  </si>
  <si>
    <t>3,74 руб/м²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</si>
  <si>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</si>
  <si>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</si>
  <si>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14,16 руб/м²</t>
  </si>
  <si>
    <t>2,14 руб/м²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</si>
  <si>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</si>
  <si>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</si>
  <si>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ИП Шишкин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</si>
  <si>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руб/м², </t>
    </r>
  </si>
  <si>
    <t>Сантехнические работы</t>
  </si>
  <si>
    <t>ИП Квасова</t>
  </si>
  <si>
    <t>ремонт общестроительный</t>
  </si>
  <si>
    <t>Услуги ЕИРКЦ  3,2%</t>
  </si>
  <si>
    <t>Работы общестроительные (смена замков, окраска мусорных контейнеров, скамеек и т.д.)</t>
  </si>
  <si>
    <t>Рентабельность 3%</t>
  </si>
  <si>
    <t xml:space="preserve"> об исполнении договора управления жилым домом №19А по ул.Садовая</t>
  </si>
  <si>
    <t xml:space="preserve">Адрес дома - Садовая 19а </t>
  </si>
  <si>
    <t>Общая площадь дома - 6243,60 кв. м</t>
  </si>
  <si>
    <t>Общая площадь квартир -4408,20 кв.м.</t>
  </si>
  <si>
    <t>Количество подъездов - 2</t>
  </si>
  <si>
    <t>Количество квартир - 70</t>
  </si>
  <si>
    <t>Площадь подъезда - 665,4 кв. м</t>
  </si>
  <si>
    <t>Площадь подвала - 598 кв. м</t>
  </si>
  <si>
    <t>Площадь кровли - 640,4 кв. м</t>
  </si>
  <si>
    <t>Площадь газона - 258 кв. м</t>
  </si>
  <si>
    <t>В таблице №1 приведено движение денежных средств по статье содержание и текущий ремонт  по лицевому счету дома №19А по ул.Садовая за 2023 г.</t>
  </si>
  <si>
    <t xml:space="preserve"> Остаток средств на счёте МКД по статье содержание и текущий ремонт на конец 2023г.  с учётом перерасхода/экономии за прошлые периоды составляет 157 835 руб. </t>
  </si>
  <si>
    <t>Задолженность населения за жку на 31.12.2023г. составляет 23 329,66 руб. (содержание и текущий ремонт, ХВС, ГВС, водоотведение, отопление, вывоз и утилизация ТКО)</t>
  </si>
  <si>
    <t>Содержание выполненных работ</t>
  </si>
  <si>
    <t>ул.Садовая д.19А</t>
  </si>
  <si>
    <t>Уст-ка светильников, замена проводов, кабеля</t>
  </si>
  <si>
    <t>Общестроительные работы</t>
  </si>
  <si>
    <t>Содержание выполненных работ по программе энергосбержения</t>
  </si>
  <si>
    <t>Ремонт межпанельных швов</t>
  </si>
  <si>
    <t>В ходе плановых осмотров, а также на основании обращений собственников помещений жилого дома №19А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</si>
  <si>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ул.Садовая д.19а</t>
  </si>
  <si>
    <t>Замена электрооборудования (эл.лампы и т.д.)</t>
  </si>
  <si>
    <t>Нормативная численность обслуживающего персонала  - 1,7 чел</t>
  </si>
  <si>
    <t>9</t>
  </si>
  <si>
    <t>Сервисно-техническое обслуживание общедомовых приборов учёта</t>
  </si>
  <si>
    <t>Доходы полученные от размещения рекламы и предоставления места под аренду в многоквартирном доме №19А по ул.Садовая представлены в таблице №5</t>
  </si>
  <si>
    <t>ООО "Лифтборт"</t>
  </si>
  <si>
    <t xml:space="preserve">Ростелеком,   МТС </t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</si>
</sst>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6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2" fillId="2" borderId="0" xfId="2" applyFont="1" applyFill="1" applyAlignment="1"/>
    <xf numFmtId="0" fontId="33" fillId="2" borderId="0" xfId="2" applyFont="1" applyFill="1" applyAlignment="1"/>
    <xf numFmtId="0" fontId="20" fillId="2" borderId="0" xfId="2" applyFont="1" applyFill="1" applyAlignment="1"/>
    <xf numFmtId="0" fontId="6" fillId="3" borderId="2" xfId="0" applyFont="1" applyFill="1" applyBorder="1" applyAlignment="1">
      <alignment horizontal="center" wrapText="1"/>
    </xf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2" fillId="2" borderId="0" xfId="2" applyFont="1" applyFill="1">
      <alignment horizontal="left"/>
    </xf>
    <xf numFmtId="1" fontId="19" fillId="2" borderId="2" xfId="2" applyNumberFormat="1" applyFont="1" applyFill="1" applyBorder="1" applyAlignment="1">
      <alignment horizontal="right"/>
    </xf>
    <xf numFmtId="1" fontId="7" fillId="3" borderId="2" xfId="2" applyNumberFormat="1" applyFont="1" applyFill="1" applyBorder="1" applyAlignment="1">
      <alignment horizontal="right"/>
    </xf>
    <xf numFmtId="1" fontId="22" fillId="2" borderId="0" xfId="2" applyNumberFormat="1" applyFont="1" applyFill="1" applyBorder="1" applyAlignment="1"/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/>
    <xf numFmtId="0" fontId="19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left" vertical="center"/>
    </xf>
    <xf numFmtId="1" fontId="6" fillId="3" borderId="2" xfId="2" applyNumberFormat="1" applyFont="1" applyFill="1" applyBorder="1" applyAlignment="1"/>
    <xf numFmtId="0" fontId="7" fillId="3" borderId="4" xfId="2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34" fillId="0" borderId="1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4" fillId="2" borderId="6" xfId="2" applyFont="1" applyFill="1" applyBorder="1" applyAlignment="1">
      <alignment horizontal="right"/>
    </xf>
    <xf numFmtId="0" fontId="18" fillId="2" borderId="6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4" fillId="2" borderId="9" xfId="0" applyFont="1" applyFill="1" applyBorder="1"/>
    <xf numFmtId="0" fontId="4" fillId="2" borderId="11" xfId="0" applyFont="1" applyFill="1" applyBorder="1"/>
    <xf numFmtId="0" fontId="4" fillId="2" borderId="10" xfId="0" applyFont="1" applyFill="1" applyBorder="1"/>
    <xf numFmtId="0" fontId="4" fillId="2" borderId="12" xfId="0" applyFont="1" applyFill="1" applyBorder="1"/>
    <xf numFmtId="0" fontId="4" fillId="2" borderId="7" xfId="0" applyFont="1" applyFill="1" applyBorder="1"/>
    <xf numFmtId="0" fontId="19" fillId="2" borderId="3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0">
          <cell r="C20">
            <v>4408.2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9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2" width="12.42578125" style="50" customWidth="1"/>
    <col min="3" max="3" width="13.42578125" style="50" customWidth="1"/>
    <col min="4" max="4" width="14.42578125" style="50" customWidth="1"/>
    <col min="5" max="5" width="15.42578125" style="50" customWidth="1"/>
    <col min="6" max="6" width="16" style="50" customWidth="1"/>
    <col min="7" max="7" width="18.42578125" style="50" customWidth="1"/>
    <col min="8" max="8" width="14.140625" style="50" bestFit="1" customWidth="1"/>
    <col min="9" max="9" width="9.140625" style="50"/>
    <col min="10" max="10" width="7" style="50" customWidth="1"/>
    <col min="11" max="16384" width="9.140625" style="50"/>
  </cols>
  <sheetData>
    <row r="1" spans="1:17" ht="18">
      <c r="A1" s="163" t="s">
        <v>0</v>
      </c>
      <c r="B1" s="163"/>
      <c r="C1" s="163"/>
      <c r="D1" s="163"/>
      <c r="E1" s="163"/>
      <c r="F1" s="163"/>
      <c r="G1" s="163"/>
      <c r="H1" s="163"/>
      <c r="I1" s="49"/>
      <c r="J1" s="49"/>
      <c r="K1" s="49"/>
      <c r="L1" s="49"/>
      <c r="M1" s="49"/>
      <c r="N1" s="49"/>
      <c r="O1" s="49"/>
      <c r="P1" s="49"/>
    </row>
    <row r="2" spans="1:17" ht="18">
      <c r="A2" s="163" t="s">
        <v>75</v>
      </c>
      <c r="B2" s="163"/>
      <c r="C2" s="163"/>
      <c r="D2" s="163"/>
      <c r="E2" s="163"/>
      <c r="F2" s="163"/>
      <c r="G2" s="163"/>
      <c r="H2" s="163"/>
      <c r="I2" s="49"/>
      <c r="J2" s="49"/>
      <c r="K2" s="49"/>
      <c r="L2" s="49"/>
      <c r="M2" s="49"/>
      <c r="N2" s="49"/>
      <c r="O2" s="49"/>
      <c r="P2" s="49"/>
    </row>
    <row r="3" spans="1:17" ht="18">
      <c r="A3" s="164" t="s">
        <v>59</v>
      </c>
      <c r="B3" s="164"/>
      <c r="C3" s="164"/>
      <c r="D3" s="164"/>
      <c r="E3" s="164"/>
      <c r="F3" s="164"/>
      <c r="G3" s="164"/>
      <c r="H3" s="164"/>
      <c r="I3" s="1"/>
      <c r="J3" s="1"/>
      <c r="K3" s="1"/>
      <c r="L3" s="1"/>
      <c r="M3" s="1"/>
      <c r="N3" s="1"/>
      <c r="O3" s="1"/>
      <c r="P3" s="1"/>
    </row>
    <row r="4" spans="1:17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s="52" customFormat="1" ht="14.25" customHeight="1">
      <c r="A5" s="2" t="s">
        <v>76</v>
      </c>
      <c r="B5" s="2"/>
      <c r="C5" s="2"/>
      <c r="D5" s="2"/>
      <c r="E5" s="165" t="s">
        <v>68</v>
      </c>
      <c r="F5" s="165"/>
      <c r="G5" s="165"/>
      <c r="H5" s="165"/>
      <c r="I5" s="51"/>
      <c r="J5" s="51"/>
      <c r="K5" s="73"/>
      <c r="L5" s="73"/>
      <c r="M5" s="73"/>
      <c r="N5" s="73"/>
      <c r="O5" s="73"/>
      <c r="P5" s="73"/>
      <c r="Q5" s="73"/>
    </row>
    <row r="6" spans="1:17" s="52" customFormat="1" ht="14.25">
      <c r="A6" s="2" t="s">
        <v>1</v>
      </c>
      <c r="B6" s="2"/>
      <c r="C6" s="2"/>
      <c r="D6" s="2"/>
      <c r="E6" s="165"/>
      <c r="F6" s="165"/>
      <c r="G6" s="165"/>
      <c r="H6" s="165"/>
      <c r="I6" s="51"/>
      <c r="J6" s="51"/>
      <c r="K6" s="73"/>
      <c r="L6" s="73"/>
      <c r="M6" s="73"/>
      <c r="N6" s="73"/>
      <c r="O6" s="73"/>
      <c r="P6" s="73"/>
      <c r="Q6" s="73"/>
    </row>
    <row r="7" spans="1:17" s="52" customFormat="1" ht="29.25" customHeight="1">
      <c r="A7" s="2" t="s">
        <v>77</v>
      </c>
      <c r="B7" s="2"/>
      <c r="C7" s="2"/>
      <c r="D7" s="2"/>
      <c r="E7" s="165"/>
      <c r="F7" s="165"/>
      <c r="G7" s="165"/>
      <c r="H7" s="165"/>
      <c r="I7" s="51"/>
      <c r="J7" s="51"/>
      <c r="K7" s="73"/>
      <c r="L7" s="73"/>
      <c r="M7" s="73"/>
      <c r="N7" s="73"/>
      <c r="O7" s="73"/>
      <c r="P7" s="73"/>
      <c r="Q7" s="73"/>
    </row>
    <row r="8" spans="1:17" s="52" customFormat="1" ht="14.25">
      <c r="A8" s="2" t="s">
        <v>78</v>
      </c>
      <c r="B8" s="2"/>
      <c r="C8" s="2"/>
      <c r="D8" s="2"/>
      <c r="E8" s="3"/>
      <c r="F8" s="3"/>
      <c r="G8" s="3"/>
      <c r="H8" s="3"/>
      <c r="I8" s="47"/>
      <c r="J8" s="47"/>
      <c r="K8" s="73"/>
      <c r="L8" s="73"/>
      <c r="M8" s="73"/>
      <c r="N8" s="73"/>
      <c r="O8" s="73"/>
      <c r="P8" s="73"/>
      <c r="Q8" s="73"/>
    </row>
    <row r="9" spans="1:17" s="52" customFormat="1" ht="14.25">
      <c r="A9" s="2" t="s">
        <v>2</v>
      </c>
      <c r="B9" s="2"/>
      <c r="C9" s="2"/>
      <c r="D9" s="2"/>
      <c r="E9" s="82" t="s">
        <v>3</v>
      </c>
      <c r="F9" s="3"/>
      <c r="G9" s="3"/>
      <c r="H9" s="3"/>
      <c r="I9" s="51"/>
      <c r="J9" s="51"/>
      <c r="K9" s="73"/>
      <c r="L9" s="73"/>
      <c r="M9" s="73"/>
      <c r="N9" s="73"/>
      <c r="O9" s="73"/>
      <c r="P9" s="73"/>
      <c r="Q9" s="73"/>
    </row>
    <row r="10" spans="1:17" s="52" customFormat="1" ht="14.25">
      <c r="A10" s="2" t="s">
        <v>79</v>
      </c>
      <c r="B10" s="2"/>
      <c r="C10" s="2"/>
      <c r="D10" s="2"/>
      <c r="E10" s="4"/>
      <c r="F10" s="82"/>
      <c r="G10" s="82"/>
      <c r="H10" s="82"/>
      <c r="I10" s="47"/>
      <c r="J10" s="47"/>
      <c r="K10" s="73"/>
      <c r="L10" s="73"/>
      <c r="M10" s="73"/>
      <c r="N10" s="73"/>
      <c r="O10" s="73"/>
      <c r="P10" s="73"/>
      <c r="Q10" s="73"/>
    </row>
    <row r="11" spans="1:17" s="52" customFormat="1" ht="14.25">
      <c r="A11" s="2" t="s">
        <v>80</v>
      </c>
      <c r="B11" s="2"/>
      <c r="C11" s="2"/>
      <c r="D11" s="2"/>
      <c r="E11" s="5" t="s">
        <v>4</v>
      </c>
      <c r="F11" s="5"/>
      <c r="G11" s="5" t="s">
        <v>63</v>
      </c>
      <c r="H11" s="4"/>
      <c r="I11" s="2"/>
      <c r="J11" s="2"/>
      <c r="K11" s="73"/>
      <c r="L11" s="73"/>
      <c r="M11" s="73"/>
      <c r="N11" s="73"/>
      <c r="O11" s="73"/>
      <c r="P11" s="73"/>
      <c r="Q11" s="73"/>
    </row>
    <row r="12" spans="1:17" s="52" customFormat="1" ht="14.25">
      <c r="A12" s="2" t="s">
        <v>81</v>
      </c>
      <c r="B12" s="2"/>
      <c r="C12" s="2"/>
      <c r="D12" s="2"/>
      <c r="E12" s="5" t="s">
        <v>5</v>
      </c>
      <c r="F12" s="5"/>
      <c r="G12" s="5" t="s">
        <v>64</v>
      </c>
      <c r="H12" s="4"/>
      <c r="I12" s="2"/>
      <c r="J12" s="2"/>
      <c r="K12" s="73"/>
      <c r="L12" s="73"/>
      <c r="M12" s="73"/>
      <c r="N12" s="73"/>
      <c r="O12" s="73"/>
      <c r="P12" s="73"/>
      <c r="Q12" s="73"/>
    </row>
    <row r="13" spans="1:17" s="52" customFormat="1" ht="14.25">
      <c r="A13" s="2" t="s">
        <v>82</v>
      </c>
      <c r="B13" s="2"/>
      <c r="C13" s="2"/>
      <c r="D13" s="2"/>
      <c r="E13" s="5" t="s">
        <v>6</v>
      </c>
      <c r="F13" s="5"/>
      <c r="G13" s="5" t="s">
        <v>60</v>
      </c>
      <c r="H13" s="4"/>
      <c r="I13" s="2"/>
      <c r="J13" s="2"/>
      <c r="K13" s="73"/>
      <c r="L13" s="73"/>
      <c r="M13" s="73"/>
      <c r="N13" s="73"/>
      <c r="O13" s="73"/>
      <c r="P13" s="73"/>
      <c r="Q13" s="73"/>
    </row>
    <row r="14" spans="1:17" s="52" customFormat="1" ht="14.25">
      <c r="A14" s="2" t="s">
        <v>83</v>
      </c>
      <c r="B14" s="2"/>
      <c r="C14" s="2"/>
      <c r="D14" s="2"/>
      <c r="E14" s="5"/>
      <c r="F14" s="5"/>
      <c r="G14" s="5"/>
      <c r="H14" s="4"/>
      <c r="I14" s="2"/>
      <c r="J14" s="2"/>
      <c r="K14" s="73"/>
      <c r="L14" s="73"/>
      <c r="M14" s="73"/>
      <c r="N14" s="73"/>
      <c r="O14" s="73"/>
      <c r="P14" s="73"/>
      <c r="Q14" s="73"/>
    </row>
    <row r="15" spans="1:17" s="52" customFormat="1" ht="14.25">
      <c r="A15" s="2" t="s">
        <v>84</v>
      </c>
      <c r="B15" s="2"/>
      <c r="C15" s="2"/>
      <c r="D15" s="2"/>
      <c r="E15" s="5"/>
      <c r="F15" s="5"/>
      <c r="G15" s="5"/>
      <c r="H15" s="4"/>
      <c r="I15" s="2"/>
      <c r="J15" s="2"/>
      <c r="K15" s="73"/>
      <c r="L15" s="73"/>
      <c r="M15" s="73"/>
      <c r="N15" s="73"/>
      <c r="O15" s="73"/>
      <c r="P15" s="73"/>
      <c r="Q15" s="73"/>
    </row>
    <row r="16" spans="1:17" ht="18.75">
      <c r="A16" s="71"/>
      <c r="B16" s="71"/>
      <c r="C16" s="71"/>
      <c r="D16" s="71"/>
      <c r="E16" s="71"/>
      <c r="F16" s="72"/>
      <c r="G16" s="72"/>
      <c r="H16" s="72"/>
      <c r="I16" s="72"/>
      <c r="J16" s="72"/>
    </row>
    <row r="17" spans="1:15" ht="30.2" customHeight="1">
      <c r="A17" s="116" t="s">
        <v>85</v>
      </c>
      <c r="B17" s="116"/>
      <c r="C17" s="116"/>
      <c r="D17" s="116"/>
      <c r="E17" s="116"/>
      <c r="F17" s="116"/>
      <c r="G17" s="116"/>
      <c r="H17" s="116"/>
      <c r="I17" s="51"/>
      <c r="J17" s="51"/>
    </row>
    <row r="18" spans="1:15" ht="15.75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5" ht="15.75">
      <c r="A19" s="108" t="s">
        <v>7</v>
      </c>
      <c r="B19" s="108"/>
      <c r="C19" s="108"/>
      <c r="D19" s="108"/>
      <c r="E19" s="108"/>
      <c r="F19" s="108"/>
      <c r="G19" s="108"/>
      <c r="H19" s="108"/>
      <c r="I19" s="53"/>
      <c r="J19" s="53"/>
    </row>
    <row r="20" spans="1:15" ht="15">
      <c r="A20" s="7"/>
      <c r="B20" s="150"/>
      <c r="C20" s="150"/>
      <c r="D20" s="150"/>
      <c r="E20" s="150"/>
      <c r="F20" s="150"/>
      <c r="G20" s="7"/>
      <c r="H20" s="8" t="s">
        <v>8</v>
      </c>
      <c r="I20" s="8"/>
    </row>
    <row r="21" spans="1:15" s="52" customFormat="1" ht="15" customHeight="1">
      <c r="A21" s="151" t="s">
        <v>9</v>
      </c>
      <c r="B21" s="152"/>
      <c r="C21" s="153"/>
      <c r="D21" s="160" t="s">
        <v>10</v>
      </c>
      <c r="E21" s="160" t="s">
        <v>11</v>
      </c>
      <c r="F21" s="160" t="s">
        <v>12</v>
      </c>
      <c r="G21" s="141" t="s">
        <v>13</v>
      </c>
      <c r="H21" s="141" t="s">
        <v>14</v>
      </c>
      <c r="I21" s="54"/>
    </row>
    <row r="22" spans="1:15" s="52" customFormat="1" ht="15" customHeight="1">
      <c r="A22" s="154"/>
      <c r="B22" s="155"/>
      <c r="C22" s="156"/>
      <c r="D22" s="161"/>
      <c r="E22" s="161"/>
      <c r="F22" s="161"/>
      <c r="G22" s="142"/>
      <c r="H22" s="142"/>
      <c r="I22" s="54"/>
    </row>
    <row r="23" spans="1:15" s="52" customFormat="1" ht="90" customHeight="1">
      <c r="A23" s="157"/>
      <c r="B23" s="158"/>
      <c r="C23" s="159"/>
      <c r="D23" s="162"/>
      <c r="E23" s="162"/>
      <c r="F23" s="162"/>
      <c r="G23" s="142"/>
      <c r="H23" s="142"/>
      <c r="I23" s="54"/>
    </row>
    <row r="24" spans="1:15" s="55" customFormat="1" ht="14.25">
      <c r="A24" s="143">
        <v>1035714.46</v>
      </c>
      <c r="B24" s="144"/>
      <c r="C24" s="145"/>
      <c r="D24" s="9">
        <v>1029784.55</v>
      </c>
      <c r="E24" s="9">
        <v>26664</v>
      </c>
      <c r="F24" s="10">
        <f>D24-A24</f>
        <v>-5929.9099999999162</v>
      </c>
      <c r="G24" s="11">
        <f>H57</f>
        <v>981257.95380000002</v>
      </c>
      <c r="H24" s="12">
        <f>D24+E24-G24</f>
        <v>75190.596200000029</v>
      </c>
      <c r="J24" s="56"/>
    </row>
    <row r="25" spans="1:15" s="55" customFormat="1" ht="50.25" customHeight="1">
      <c r="A25" s="146" t="s">
        <v>86</v>
      </c>
      <c r="B25" s="146"/>
      <c r="C25" s="146"/>
      <c r="D25" s="146"/>
      <c r="E25" s="146"/>
      <c r="F25" s="146"/>
      <c r="G25" s="146"/>
      <c r="H25" s="146"/>
      <c r="J25" s="56"/>
    </row>
    <row r="26" spans="1:15" s="55" customFormat="1" ht="27.2" customHeight="1">
      <c r="A26" s="147" t="s">
        <v>87</v>
      </c>
      <c r="B26" s="147"/>
      <c r="C26" s="147"/>
      <c r="D26" s="147"/>
      <c r="E26" s="147"/>
      <c r="F26" s="147"/>
      <c r="G26" s="147"/>
      <c r="H26" s="147"/>
      <c r="J26" s="56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48" t="s">
        <v>57</v>
      </c>
      <c r="B28" s="148"/>
      <c r="C28" s="148"/>
      <c r="D28" s="148"/>
      <c r="E28" s="148"/>
      <c r="F28" s="148"/>
      <c r="G28" s="148"/>
      <c r="H28" s="148"/>
      <c r="I28" s="2"/>
      <c r="J28" s="2"/>
    </row>
    <row r="29" spans="1:15" ht="14.25">
      <c r="A29" s="5" t="s">
        <v>58</v>
      </c>
      <c r="B29" s="5"/>
      <c r="C29" s="5"/>
      <c r="D29" s="5"/>
      <c r="E29" s="5"/>
      <c r="F29" s="5"/>
      <c r="G29" s="48"/>
      <c r="H29" s="48"/>
      <c r="I29" s="2"/>
      <c r="J29" s="2"/>
      <c r="K29" s="52"/>
      <c r="L29" s="52"/>
      <c r="M29" s="52"/>
      <c r="N29" s="52"/>
      <c r="O29" s="52"/>
    </row>
    <row r="30" spans="1:15" ht="15" customHeight="1">
      <c r="A30" s="149" t="s">
        <v>15</v>
      </c>
      <c r="B30" s="149"/>
      <c r="C30" s="149"/>
      <c r="D30" s="149"/>
      <c r="E30" s="149"/>
      <c r="F30" s="149"/>
      <c r="G30" s="149"/>
      <c r="H30" s="149"/>
      <c r="I30" s="51"/>
      <c r="J30" s="51"/>
    </row>
    <row r="31" spans="1:1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3" customFormat="1" ht="15.75">
      <c r="A33" s="130" t="s">
        <v>17</v>
      </c>
      <c r="B33" s="130"/>
      <c r="C33" s="130"/>
      <c r="D33" s="130"/>
      <c r="E33" s="130"/>
      <c r="F33" s="130"/>
      <c r="G33" s="130"/>
      <c r="H33" s="130"/>
      <c r="I33" s="83"/>
      <c r="J33" s="83"/>
    </row>
    <row r="34" spans="1:18" s="13" customFormat="1">
      <c r="A34" s="14"/>
      <c r="B34" s="15"/>
      <c r="C34" s="131"/>
      <c r="D34" s="131"/>
      <c r="E34" s="132"/>
      <c r="F34" s="132"/>
      <c r="G34" s="15"/>
      <c r="H34" s="16" t="s">
        <v>18</v>
      </c>
      <c r="I34" s="16"/>
    </row>
    <row r="35" spans="1:18" s="13" customFormat="1" ht="15.75">
      <c r="A35" s="133" t="s">
        <v>19</v>
      </c>
      <c r="B35" s="134"/>
      <c r="C35" s="118" t="s">
        <v>88</v>
      </c>
      <c r="D35" s="120"/>
      <c r="E35" s="120"/>
      <c r="F35" s="120"/>
      <c r="G35" s="119"/>
      <c r="H35" s="17" t="s">
        <v>20</v>
      </c>
    </row>
    <row r="36" spans="1:18" s="13" customFormat="1" ht="15" customHeight="1">
      <c r="A36" s="121" t="s">
        <v>89</v>
      </c>
      <c r="B36" s="135"/>
      <c r="C36" s="19" t="s">
        <v>90</v>
      </c>
      <c r="D36" s="20"/>
      <c r="E36" s="20"/>
      <c r="F36" s="20"/>
      <c r="G36" s="20"/>
      <c r="H36" s="75">
        <v>6488</v>
      </c>
      <c r="M36" s="73"/>
      <c r="N36" s="73"/>
      <c r="O36" s="73"/>
      <c r="P36" s="73"/>
      <c r="Q36" s="73"/>
      <c r="R36" s="73"/>
    </row>
    <row r="37" spans="1:18" s="13" customFormat="1" ht="15" customHeight="1">
      <c r="A37" s="123"/>
      <c r="B37" s="136"/>
      <c r="C37" s="98" t="s">
        <v>91</v>
      </c>
      <c r="D37" s="99"/>
      <c r="E37" s="99"/>
      <c r="F37" s="99"/>
      <c r="G37" s="100"/>
      <c r="H37" s="75">
        <v>25667</v>
      </c>
      <c r="M37" s="73"/>
      <c r="N37" s="73"/>
      <c r="O37" s="73"/>
      <c r="P37" s="73"/>
      <c r="Q37" s="73"/>
      <c r="R37" s="73"/>
    </row>
    <row r="38" spans="1:18" s="13" customFormat="1" ht="15" customHeight="1">
      <c r="A38" s="123"/>
      <c r="B38" s="136"/>
      <c r="C38" s="98" t="s">
        <v>69</v>
      </c>
      <c r="D38" s="99"/>
      <c r="E38" s="99"/>
      <c r="F38" s="99"/>
      <c r="G38" s="100"/>
      <c r="H38" s="75">
        <v>20599</v>
      </c>
      <c r="M38" s="73"/>
      <c r="N38" s="73"/>
      <c r="O38" s="73"/>
      <c r="P38" s="73"/>
      <c r="Q38" s="73"/>
      <c r="R38" s="73"/>
    </row>
    <row r="39" spans="1:18" s="13" customFormat="1" ht="15" customHeight="1">
      <c r="A39" s="137"/>
      <c r="B39" s="136"/>
      <c r="C39" s="19"/>
      <c r="D39" s="76"/>
      <c r="E39" s="76"/>
      <c r="F39" s="76"/>
      <c r="G39" s="77"/>
      <c r="H39" s="79">
        <f>SUM(H36:H38)</f>
        <v>52754</v>
      </c>
      <c r="L39" s="73"/>
      <c r="M39" s="73"/>
      <c r="N39" s="73"/>
      <c r="O39" s="73"/>
      <c r="P39" s="73"/>
      <c r="Q39" s="73"/>
      <c r="R39" s="73"/>
    </row>
    <row r="40" spans="1:18" s="13" customFormat="1" ht="15" hidden="1" customHeight="1">
      <c r="A40" s="137"/>
      <c r="B40" s="136"/>
      <c r="C40" s="133" t="s">
        <v>92</v>
      </c>
      <c r="D40" s="140"/>
      <c r="E40" s="140"/>
      <c r="F40" s="140"/>
      <c r="G40" s="134"/>
      <c r="H40" s="84"/>
      <c r="L40" s="73"/>
      <c r="M40" s="73"/>
      <c r="N40" s="73"/>
      <c r="O40" s="73"/>
      <c r="P40" s="73"/>
      <c r="Q40" s="73"/>
      <c r="R40" s="73"/>
    </row>
    <row r="41" spans="1:18" s="13" customFormat="1" ht="15" hidden="1" customHeight="1">
      <c r="A41" s="138"/>
      <c r="B41" s="139"/>
      <c r="C41" s="19" t="s">
        <v>93</v>
      </c>
      <c r="D41" s="85"/>
      <c r="E41" s="85"/>
      <c r="F41" s="85"/>
      <c r="G41" s="85"/>
      <c r="H41" s="75"/>
      <c r="L41" s="73"/>
      <c r="M41" s="73"/>
      <c r="N41" s="73"/>
      <c r="O41" s="73"/>
      <c r="P41" s="73"/>
      <c r="Q41" s="73"/>
      <c r="R41" s="73"/>
    </row>
    <row r="42" spans="1:18">
      <c r="A42" s="21"/>
      <c r="B42" s="21"/>
      <c r="C42" s="21"/>
      <c r="D42" s="21"/>
      <c r="E42" s="22"/>
      <c r="F42" s="22"/>
      <c r="G42" s="22"/>
      <c r="H42" s="22"/>
      <c r="I42" s="22"/>
      <c r="J42" s="22"/>
    </row>
    <row r="43" spans="1:18" ht="42.75" customHeight="1">
      <c r="A43" s="116" t="s">
        <v>94</v>
      </c>
      <c r="B43" s="116"/>
      <c r="C43" s="116"/>
      <c r="D43" s="116"/>
      <c r="E43" s="116"/>
      <c r="F43" s="116"/>
      <c r="G43" s="116"/>
      <c r="H43" s="116"/>
      <c r="I43" s="51"/>
      <c r="J43" s="51"/>
    </row>
    <row r="44" spans="1:18">
      <c r="A44" s="117" t="s">
        <v>61</v>
      </c>
      <c r="B44" s="117"/>
      <c r="C44" s="117"/>
      <c r="D44" s="117"/>
      <c r="E44" s="117"/>
      <c r="F44" s="117"/>
      <c r="G44" s="117"/>
      <c r="H44" s="117"/>
      <c r="I44" s="22"/>
      <c r="J44" s="22"/>
    </row>
    <row r="45" spans="1:18" ht="33" customHeight="1">
      <c r="A45" s="117"/>
      <c r="B45" s="117"/>
      <c r="C45" s="117"/>
      <c r="D45" s="117"/>
      <c r="E45" s="117"/>
      <c r="F45" s="117"/>
      <c r="G45" s="117"/>
      <c r="H45" s="117"/>
      <c r="I45" s="57"/>
      <c r="J45" s="57"/>
    </row>
    <row r="46" spans="1:18" ht="15">
      <c r="A46" s="23"/>
      <c r="B46" s="23"/>
      <c r="C46" s="23"/>
      <c r="D46" s="23"/>
      <c r="E46" s="23"/>
      <c r="F46" s="23"/>
      <c r="G46" s="23"/>
      <c r="H46" s="58" t="s">
        <v>21</v>
      </c>
      <c r="J46" s="23"/>
    </row>
    <row r="47" spans="1:18" ht="15.75">
      <c r="A47" s="118" t="s">
        <v>19</v>
      </c>
      <c r="B47" s="119"/>
      <c r="C47" s="118" t="s">
        <v>88</v>
      </c>
      <c r="D47" s="120"/>
      <c r="E47" s="120"/>
      <c r="F47" s="120"/>
      <c r="G47" s="119"/>
      <c r="H47" s="17" t="s">
        <v>20</v>
      </c>
      <c r="I47" s="23"/>
      <c r="J47" s="23"/>
    </row>
    <row r="48" spans="1:18" ht="15" customHeight="1">
      <c r="A48" s="121" t="s">
        <v>95</v>
      </c>
      <c r="B48" s="122"/>
      <c r="C48" s="127" t="s">
        <v>96</v>
      </c>
      <c r="D48" s="128"/>
      <c r="E48" s="128"/>
      <c r="F48" s="128"/>
      <c r="G48" s="129"/>
      <c r="H48" s="18">
        <v>2490</v>
      </c>
      <c r="I48" s="23"/>
      <c r="J48" s="23"/>
    </row>
    <row r="49" spans="1:12" ht="30.6" customHeight="1">
      <c r="A49" s="123"/>
      <c r="B49" s="124"/>
      <c r="C49" s="127" t="s">
        <v>73</v>
      </c>
      <c r="D49" s="128"/>
      <c r="E49" s="128"/>
      <c r="F49" s="128"/>
      <c r="G49" s="129"/>
      <c r="H49" s="18">
        <v>600</v>
      </c>
      <c r="I49" s="23"/>
      <c r="J49" s="23"/>
      <c r="K49" s="23"/>
      <c r="L49" s="23"/>
    </row>
    <row r="50" spans="1:12" ht="15">
      <c r="A50" s="125"/>
      <c r="B50" s="126"/>
      <c r="C50" s="98" t="s">
        <v>22</v>
      </c>
      <c r="D50" s="99"/>
      <c r="E50" s="99"/>
      <c r="F50" s="99"/>
      <c r="G50" s="100"/>
      <c r="H50" s="18">
        <f>1.3*4408.2</f>
        <v>5730.66</v>
      </c>
      <c r="I50" s="23"/>
      <c r="J50" s="23"/>
    </row>
    <row r="51" spans="1:12">
      <c r="A51" s="21"/>
      <c r="B51" s="21"/>
      <c r="C51" s="21"/>
      <c r="D51" s="21"/>
      <c r="E51" s="22"/>
      <c r="F51" s="22"/>
      <c r="G51" s="22"/>
      <c r="H51" s="22"/>
      <c r="I51" s="22"/>
      <c r="J51" s="22"/>
    </row>
    <row r="52" spans="1:12">
      <c r="A52" s="73" t="s">
        <v>97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</row>
    <row r="53" spans="1:12" ht="18" customHeight="1">
      <c r="A53" s="107" t="s">
        <v>65</v>
      </c>
      <c r="B53" s="107"/>
      <c r="C53" s="107"/>
      <c r="D53" s="107"/>
      <c r="E53" s="107"/>
      <c r="F53" s="107"/>
      <c r="G53" s="107"/>
      <c r="H53" s="107"/>
      <c r="I53" s="24"/>
      <c r="J53" s="24"/>
    </row>
    <row r="54" spans="1:12" ht="12.2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</row>
    <row r="55" spans="1:12" ht="15.75">
      <c r="A55" s="108" t="s">
        <v>23</v>
      </c>
      <c r="B55" s="108"/>
      <c r="C55" s="108"/>
      <c r="D55" s="108"/>
      <c r="E55" s="108"/>
      <c r="F55" s="108"/>
      <c r="G55" s="108"/>
      <c r="H55" s="108"/>
      <c r="I55" s="53"/>
      <c r="J55" s="53"/>
    </row>
    <row r="56" spans="1:12" ht="15.75">
      <c r="A56" s="6"/>
      <c r="B56" s="6"/>
      <c r="C56" s="6"/>
      <c r="D56" s="6"/>
      <c r="E56" s="6"/>
      <c r="F56" s="6"/>
      <c r="G56" s="6"/>
      <c r="H56" s="58" t="s">
        <v>24</v>
      </c>
      <c r="J56" s="6"/>
    </row>
    <row r="57" spans="1:12" ht="15.75">
      <c r="A57" s="109" t="s">
        <v>25</v>
      </c>
      <c r="B57" s="109"/>
      <c r="C57" s="109"/>
      <c r="D57" s="109"/>
      <c r="E57" s="109"/>
      <c r="F57" s="109"/>
      <c r="G57" s="110"/>
      <c r="H57" s="25">
        <f>SUM(H65:H74)+H59+H64</f>
        <v>981257.95380000002</v>
      </c>
      <c r="I57" s="59"/>
      <c r="J57" s="59"/>
    </row>
    <row r="58" spans="1:12" ht="15">
      <c r="A58" s="26" t="s">
        <v>26</v>
      </c>
      <c r="B58" s="111" t="s">
        <v>27</v>
      </c>
      <c r="C58" s="112"/>
      <c r="D58" s="112"/>
      <c r="E58" s="112"/>
      <c r="F58" s="112"/>
      <c r="G58" s="113"/>
      <c r="H58" s="27" t="s">
        <v>28</v>
      </c>
      <c r="I58" s="28"/>
    </row>
    <row r="59" spans="1:12" ht="15.75">
      <c r="A59" s="29" t="s">
        <v>29</v>
      </c>
      <c r="B59" s="19" t="s">
        <v>30</v>
      </c>
      <c r="C59" s="20"/>
      <c r="D59" s="20"/>
      <c r="E59" s="20"/>
      <c r="F59" s="20"/>
      <c r="G59" s="20"/>
      <c r="H59" s="30">
        <f>SUM(H60:H63)</f>
        <v>52014.67</v>
      </c>
      <c r="I59" s="7"/>
      <c r="K59" s="60">
        <f>[1]Основное!$C$20*[1]Основное!K35</f>
        <v>0</v>
      </c>
    </row>
    <row r="60" spans="1:12" ht="15">
      <c r="A60" s="29"/>
      <c r="B60" s="19" t="s">
        <v>32</v>
      </c>
      <c r="C60" s="20"/>
      <c r="D60" s="20"/>
      <c r="E60" s="20"/>
      <c r="F60" s="20"/>
      <c r="G60" s="20"/>
      <c r="H60" s="31">
        <f>2490+3740</f>
        <v>6230</v>
      </c>
      <c r="I60" s="7"/>
    </row>
    <row r="61" spans="1:12" ht="15">
      <c r="A61" s="29"/>
      <c r="B61" s="19" t="s">
        <v>31</v>
      </c>
      <c r="C61" s="20"/>
      <c r="D61" s="20"/>
      <c r="E61" s="20"/>
      <c r="F61" s="20"/>
      <c r="G61" s="20"/>
      <c r="H61" s="31">
        <v>10045</v>
      </c>
      <c r="I61" s="7"/>
    </row>
    <row r="62" spans="1:12" ht="15">
      <c r="A62" s="29"/>
      <c r="B62" s="98" t="s">
        <v>71</v>
      </c>
      <c r="C62" s="99"/>
      <c r="D62" s="99"/>
      <c r="E62" s="99"/>
      <c r="F62" s="99"/>
      <c r="G62" s="100"/>
      <c r="H62" s="31">
        <f>600+15964</f>
        <v>16564</v>
      </c>
      <c r="I62" s="7"/>
    </row>
    <row r="63" spans="1:12" ht="49.7" customHeight="1">
      <c r="A63" s="29"/>
      <c r="B63" s="114" t="s">
        <v>55</v>
      </c>
      <c r="C63" s="115"/>
      <c r="D63" s="115"/>
      <c r="E63" s="115"/>
      <c r="F63" s="115"/>
      <c r="G63" s="115"/>
      <c r="H63" s="31">
        <f>4.35*4408.2</f>
        <v>19175.669999999998</v>
      </c>
      <c r="I63" s="7"/>
    </row>
    <row r="64" spans="1:12" ht="29.25" customHeight="1">
      <c r="A64" s="29" t="s">
        <v>33</v>
      </c>
      <c r="B64" s="95" t="s">
        <v>34</v>
      </c>
      <c r="C64" s="96"/>
      <c r="D64" s="96"/>
      <c r="E64" s="96"/>
      <c r="F64" s="96"/>
      <c r="G64" s="97"/>
      <c r="H64" s="31">
        <v>5731</v>
      </c>
      <c r="I64" s="7"/>
    </row>
    <row r="65" spans="1:12" ht="15">
      <c r="A65" s="29" t="s">
        <v>35</v>
      </c>
      <c r="B65" s="19" t="s">
        <v>36</v>
      </c>
      <c r="C65" s="20"/>
      <c r="D65" s="20"/>
      <c r="E65" s="20"/>
      <c r="F65" s="20"/>
      <c r="G65" s="20"/>
      <c r="H65" s="31">
        <f>9.71*4408.2</f>
        <v>42803.622000000003</v>
      </c>
      <c r="I65" s="7"/>
    </row>
    <row r="66" spans="1:12" ht="15">
      <c r="A66" s="29" t="s">
        <v>37</v>
      </c>
      <c r="B66" s="19" t="s">
        <v>56</v>
      </c>
      <c r="C66" s="20"/>
      <c r="D66" s="20"/>
      <c r="E66" s="20"/>
      <c r="F66" s="20"/>
      <c r="G66" s="20"/>
      <c r="H66" s="31">
        <f>1.21*4408.2</f>
        <v>5333.9219999999996</v>
      </c>
      <c r="I66" s="7"/>
    </row>
    <row r="67" spans="1:12" ht="15">
      <c r="A67" s="29" t="s">
        <v>38</v>
      </c>
      <c r="B67" s="19" t="s">
        <v>72</v>
      </c>
      <c r="C67" s="20"/>
      <c r="D67" s="20"/>
      <c r="E67" s="20"/>
      <c r="F67" s="20"/>
      <c r="G67" s="20"/>
      <c r="H67" s="31">
        <f>7.93*4408.2</f>
        <v>34957.025999999998</v>
      </c>
      <c r="I67" s="7"/>
    </row>
    <row r="68" spans="1:12" ht="15">
      <c r="A68" s="29" t="s">
        <v>39</v>
      </c>
      <c r="B68" s="19" t="s">
        <v>41</v>
      </c>
      <c r="C68" s="20"/>
      <c r="D68" s="20"/>
      <c r="E68" s="20"/>
      <c r="F68" s="20"/>
      <c r="G68" s="20"/>
      <c r="H68" s="31">
        <v>174476.6</v>
      </c>
      <c r="I68" s="7"/>
    </row>
    <row r="69" spans="1:12" ht="15">
      <c r="A69" s="29" t="s">
        <v>40</v>
      </c>
      <c r="B69" s="19" t="s">
        <v>42</v>
      </c>
      <c r="C69" s="20"/>
      <c r="D69" s="20"/>
      <c r="E69" s="20"/>
      <c r="F69" s="20"/>
      <c r="G69" s="20"/>
      <c r="H69" s="31">
        <f>4100*2+1146.1</f>
        <v>9346.1</v>
      </c>
      <c r="I69" s="7"/>
    </row>
    <row r="70" spans="1:12" ht="15">
      <c r="A70" s="29" t="s">
        <v>98</v>
      </c>
      <c r="B70" s="19" t="s">
        <v>99</v>
      </c>
      <c r="C70" s="20"/>
      <c r="D70" s="20"/>
      <c r="E70" s="20"/>
      <c r="F70" s="20"/>
      <c r="G70" s="20"/>
      <c r="H70" s="86">
        <v>0</v>
      </c>
      <c r="I70" s="7"/>
    </row>
    <row r="71" spans="1:12" ht="15">
      <c r="A71" s="29">
        <v>10</v>
      </c>
      <c r="B71" s="19" t="s">
        <v>43</v>
      </c>
      <c r="C71" s="20"/>
      <c r="D71" s="20"/>
      <c r="E71" s="20"/>
      <c r="F71" s="20"/>
      <c r="G71" s="20"/>
      <c r="H71" s="31">
        <f>94.08*4408.2</f>
        <v>414723.45599999995</v>
      </c>
      <c r="I71" s="7"/>
    </row>
    <row r="72" spans="1:12" ht="15">
      <c r="A72" s="29">
        <v>11</v>
      </c>
      <c r="B72" s="19" t="s">
        <v>44</v>
      </c>
      <c r="C72" s="20"/>
      <c r="D72" s="20"/>
      <c r="E72" s="20"/>
      <c r="F72" s="20"/>
      <c r="G72" s="20"/>
      <c r="H72" s="31">
        <f>42.04*4408.2</f>
        <v>185320.728</v>
      </c>
      <c r="I72" s="7"/>
    </row>
    <row r="73" spans="1:12" ht="15">
      <c r="A73" s="29">
        <v>13</v>
      </c>
      <c r="B73" s="98" t="s">
        <v>62</v>
      </c>
      <c r="C73" s="99"/>
      <c r="D73" s="99"/>
      <c r="E73" s="99"/>
      <c r="F73" s="99"/>
      <c r="G73" s="100"/>
      <c r="H73" s="31">
        <f>5.78*4408.2</f>
        <v>25479.396000000001</v>
      </c>
      <c r="I73" s="7"/>
    </row>
    <row r="74" spans="1:12" ht="14.25">
      <c r="A74" s="87">
        <v>14</v>
      </c>
      <c r="B74" s="101" t="s">
        <v>74</v>
      </c>
      <c r="C74" s="102"/>
      <c r="D74" s="102"/>
      <c r="E74" s="102"/>
      <c r="F74" s="102"/>
      <c r="G74" s="103"/>
      <c r="H74" s="80">
        <f>A24*0.03</f>
        <v>31071.433799999999</v>
      </c>
      <c r="I74" s="81"/>
      <c r="J74" s="81"/>
    </row>
    <row r="75" spans="1:12" s="13" customFormat="1" ht="26.45" customHeight="1">
      <c r="A75" s="104" t="s">
        <v>100</v>
      </c>
      <c r="B75" s="104"/>
      <c r="C75" s="104"/>
      <c r="D75" s="104"/>
      <c r="E75" s="104"/>
      <c r="F75" s="104"/>
      <c r="G75" s="104"/>
      <c r="H75" s="104"/>
      <c r="I75" s="61"/>
      <c r="J75" s="61"/>
    </row>
    <row r="76" spans="1:12" s="13" customFormat="1">
      <c r="A76" s="32"/>
      <c r="B76" s="105"/>
      <c r="C76" s="105"/>
      <c r="D76" s="105"/>
      <c r="E76" s="105"/>
      <c r="F76" s="105"/>
      <c r="G76" s="105"/>
      <c r="H76" s="105"/>
      <c r="I76" s="33"/>
      <c r="J76" s="33"/>
    </row>
    <row r="77" spans="1:12" s="13" customFormat="1" ht="15.75">
      <c r="A77" s="106" t="s">
        <v>45</v>
      </c>
      <c r="B77" s="106"/>
      <c r="C77" s="106"/>
      <c r="D77" s="106"/>
      <c r="E77" s="106"/>
      <c r="F77" s="106"/>
      <c r="G77" s="106"/>
      <c r="I77" s="32"/>
      <c r="J77" s="32"/>
    </row>
    <row r="78" spans="1:12" s="13" customFormat="1" ht="15">
      <c r="A78" s="28"/>
      <c r="B78" s="28"/>
      <c r="C78" s="28"/>
      <c r="D78" s="28"/>
      <c r="F78" s="34" t="s">
        <v>46</v>
      </c>
      <c r="H78" s="33"/>
      <c r="I78" s="33"/>
      <c r="J78" s="33"/>
    </row>
    <row r="79" spans="1:12" s="13" customFormat="1" ht="28.5">
      <c r="A79" s="88" t="s">
        <v>70</v>
      </c>
      <c r="B79" s="35" t="s">
        <v>101</v>
      </c>
      <c r="C79" s="35" t="s">
        <v>67</v>
      </c>
      <c r="D79" s="36" t="s">
        <v>102</v>
      </c>
      <c r="E79" s="74" t="s">
        <v>66</v>
      </c>
      <c r="F79" s="37" t="s">
        <v>47</v>
      </c>
      <c r="G79" s="38"/>
      <c r="H79" s="39"/>
      <c r="I79" s="40"/>
      <c r="J79" s="33"/>
      <c r="K79" s="33"/>
      <c r="L79" s="33"/>
    </row>
    <row r="80" spans="1:12" s="13" customFormat="1" ht="15">
      <c r="A80" s="41">
        <v>4344</v>
      </c>
      <c r="B80" s="41">
        <v>0</v>
      </c>
      <c r="C80" s="41">
        <v>4320</v>
      </c>
      <c r="D80" s="42">
        <v>12000</v>
      </c>
      <c r="E80" s="42">
        <v>6000</v>
      </c>
      <c r="F80" s="42">
        <f>SUM(A80:E80)</f>
        <v>26664</v>
      </c>
      <c r="G80" s="70"/>
      <c r="H80" s="43"/>
      <c r="I80" s="33"/>
      <c r="J80" s="33"/>
    </row>
    <row r="81" spans="1:16" s="13" customFormat="1" ht="15">
      <c r="A81" s="44"/>
      <c r="B81" s="44"/>
      <c r="C81" s="45"/>
      <c r="D81" s="45"/>
      <c r="E81" s="45"/>
      <c r="F81" s="45"/>
      <c r="G81" s="40"/>
      <c r="H81" s="33"/>
      <c r="I81" s="33"/>
      <c r="J81" s="33"/>
    </row>
    <row r="82" spans="1:16" s="13" customFormat="1" ht="94.7" customHeight="1">
      <c r="A82" s="90" t="s">
        <v>48</v>
      </c>
      <c r="B82" s="90"/>
      <c r="C82" s="90"/>
      <c r="D82" s="90"/>
      <c r="E82" s="90"/>
      <c r="F82" s="90"/>
      <c r="G82" s="90"/>
      <c r="H82" s="90"/>
      <c r="I82" s="62"/>
      <c r="J82" s="62"/>
      <c r="K82" s="62"/>
      <c r="L82" s="62"/>
      <c r="M82" s="62"/>
    </row>
    <row r="83" spans="1:16" ht="61.5" customHeight="1">
      <c r="A83" s="91" t="s">
        <v>49</v>
      </c>
      <c r="B83" s="91"/>
      <c r="C83" s="91"/>
      <c r="D83" s="91"/>
      <c r="E83" s="91"/>
      <c r="F83" s="91"/>
      <c r="G83" s="91"/>
      <c r="H83" s="91"/>
      <c r="I83" s="63"/>
      <c r="J83" s="63"/>
      <c r="K83" s="63"/>
      <c r="L83" s="63"/>
      <c r="M83" s="63"/>
      <c r="N83" s="63"/>
      <c r="O83" s="63"/>
      <c r="P83" s="63"/>
    </row>
    <row r="84" spans="1:16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</row>
    <row r="85" spans="1:16" ht="15">
      <c r="A85" s="92" t="s">
        <v>50</v>
      </c>
      <c r="B85" s="92"/>
      <c r="C85" s="92"/>
      <c r="D85" s="92"/>
      <c r="E85" s="92"/>
      <c r="F85" s="92"/>
      <c r="G85" s="92"/>
      <c r="H85" s="92"/>
      <c r="I85" s="64"/>
      <c r="J85" s="64"/>
      <c r="K85" s="65"/>
      <c r="L85" s="65"/>
      <c r="M85" s="65"/>
      <c r="N85" s="65"/>
      <c r="O85" s="65"/>
      <c r="P85" s="65"/>
    </row>
    <row r="86" spans="1:16" ht="15">
      <c r="A86" s="92" t="s">
        <v>51</v>
      </c>
      <c r="B86" s="92"/>
      <c r="C86" s="92"/>
      <c r="D86" s="92"/>
      <c r="E86" s="92"/>
      <c r="F86" s="92"/>
      <c r="G86" s="92"/>
      <c r="H86" s="92"/>
      <c r="I86" s="64"/>
      <c r="J86" s="64"/>
      <c r="K86" s="65"/>
      <c r="L86" s="65"/>
      <c r="M86" s="65"/>
      <c r="N86" s="65"/>
      <c r="O86" s="65"/>
      <c r="P86" s="65"/>
    </row>
    <row r="87" spans="1:16" ht="14.25">
      <c r="A87" s="93" t="s">
        <v>52</v>
      </c>
      <c r="B87" s="93"/>
      <c r="C87" s="93"/>
      <c r="D87" s="93"/>
      <c r="E87" s="93"/>
      <c r="F87" s="93"/>
      <c r="G87" s="93"/>
      <c r="H87" s="93"/>
      <c r="I87" s="66"/>
      <c r="J87" s="66"/>
      <c r="K87" s="66"/>
      <c r="L87" s="66"/>
      <c r="M87" s="66"/>
      <c r="N87" s="66"/>
      <c r="O87" s="66"/>
      <c r="P87" s="66"/>
    </row>
    <row r="88" spans="1:16" ht="15">
      <c r="A88" s="94" t="s">
        <v>53</v>
      </c>
      <c r="B88" s="94"/>
      <c r="C88" s="94"/>
      <c r="D88" s="94"/>
      <c r="E88" s="94"/>
      <c r="F88" s="94"/>
      <c r="G88" s="94"/>
      <c r="H88" s="94"/>
      <c r="I88" s="67"/>
      <c r="J88" s="67"/>
      <c r="K88" s="68"/>
      <c r="L88" s="68"/>
      <c r="M88" s="68"/>
      <c r="N88" s="68"/>
      <c r="O88" s="68"/>
      <c r="P88" s="68"/>
    </row>
    <row r="89" spans="1:16" ht="15">
      <c r="A89" s="89" t="s">
        <v>54</v>
      </c>
      <c r="B89" s="89"/>
      <c r="C89" s="89"/>
      <c r="D89" s="89"/>
      <c r="E89" s="89"/>
      <c r="F89" s="89"/>
      <c r="G89" s="89"/>
      <c r="H89" s="89"/>
      <c r="I89" s="69"/>
      <c r="J89" s="69"/>
    </row>
  </sheetData>
  <mergeCells count="54"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41"/>
    <mergeCell ref="C37:G37"/>
    <mergeCell ref="C38:G38"/>
    <mergeCell ref="C40:G40"/>
    <mergeCell ref="A43:H43"/>
    <mergeCell ref="A44:H45"/>
    <mergeCell ref="A47:B47"/>
    <mergeCell ref="C47:G47"/>
    <mergeCell ref="A48:B50"/>
    <mergeCell ref="C48:G48"/>
    <mergeCell ref="C49:G49"/>
    <mergeCell ref="C50:G50"/>
    <mergeCell ref="A53:H53"/>
    <mergeCell ref="A55:H55"/>
    <mergeCell ref="A57:G57"/>
    <mergeCell ref="B58:G58"/>
    <mergeCell ref="B62:G62"/>
    <mergeCell ref="B63:G63"/>
    <mergeCell ref="B64:G64"/>
    <mergeCell ref="B73:G73"/>
    <mergeCell ref="B74:G74"/>
    <mergeCell ref="A75:H75"/>
    <mergeCell ref="B76:H76"/>
    <mergeCell ref="A77:G77"/>
    <mergeCell ref="A89:H89"/>
    <mergeCell ref="A82:H82"/>
    <mergeCell ref="A83:H83"/>
    <mergeCell ref="A85:H85"/>
    <mergeCell ref="A86:H86"/>
    <mergeCell ref="A87:H87"/>
    <mergeCell ref="A88:H88"/>
  </mergeCells>
  <hyperlinks>
    <hyperlink ref="B58" r:id="rId1" display="blgorod@rambler.ru,"/>
    <hyperlink ref="A87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3"/>
  <headerFooter alignWithMargins="0"/>
  <rowBreaks count="1" manualBreakCount="1">
    <brk id="54" max="7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19а</vt:lpstr>
      <vt:lpstr>'Садовая 19а'!Область_печати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2024-03-27T12:53:40Z</dcterms:modified>
</cp:coreProperties>
</file>