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АРГ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<sst xmlns="http://schemas.openxmlformats.org/spreadsheetml/2006/main" count="54" uniqueCount="54">
  <si>
    <t>О Т Ч Е Т  по текущему ремонту жилого фонда по видам работ за январь-декабрь  2021 г.</t>
  </si>
  <si>
    <t>по ООО "Аргумент"</t>
  </si>
  <si>
    <t>№ п/п</t>
  </si>
  <si>
    <t>Адрес дома</t>
  </si>
  <si>
    <t>январь-декабрь</t>
  </si>
  <si>
    <t xml:space="preserve">Всего выполнено     </t>
  </si>
  <si>
    <t>Ср-ва за 1 мес. (ТР+ доп. Получ. Доходы) 2021г., руб.</t>
  </si>
  <si>
    <t xml:space="preserve">Всего начислено средств с янв по декабрь2021г., руб. </t>
  </si>
  <si>
    <t>Остаток ср-тв на 31.12.21г. за минусом задолж.(без остатка 2020г.)</t>
  </si>
  <si>
    <t>Остаток, перерасход (-) ср-тв по тек.р-ту за предыдущие периоды</t>
  </si>
  <si>
    <t>Задолженность населения по тек. ремонту на 16.01.22г.</t>
  </si>
  <si>
    <t>Остаток средств на 01.01.22г. за минусом задолженности</t>
  </si>
  <si>
    <t>Эл. оборуд.</t>
  </si>
  <si>
    <t>Сантехн.  оборуд.</t>
  </si>
  <si>
    <t>Общестр. работы</t>
  </si>
  <si>
    <t>Ремонт сист. дымоуд. И пожар., уст.домоф., доводчика</t>
  </si>
  <si>
    <t>Рем. подъезда</t>
  </si>
  <si>
    <t xml:space="preserve"> Кровля</t>
  </si>
  <si>
    <t>Швы</t>
  </si>
  <si>
    <t>Монтаж дверей, окна</t>
  </si>
  <si>
    <t>Оц. соотв. лифтов, отраб.срок службы (за счёт платных услуг)</t>
  </si>
  <si>
    <t>2,8% ЕИРКЦ за кап.р-нт</t>
  </si>
  <si>
    <t>Наб., 1</t>
  </si>
  <si>
    <t>Наб., 2</t>
  </si>
  <si>
    <r>
      <t>Наб., 3</t>
    </r>
    <r>
      <rPr>
        <i/>
        <sz val="11"/>
        <color indexed="8"/>
        <rFont val="Times New Roman"/>
        <family val="1"/>
      </rPr>
      <t xml:space="preserve"> </t>
    </r>
  </si>
  <si>
    <t>Наб., 5</t>
  </si>
  <si>
    <t>Наб., 7</t>
  </si>
  <si>
    <t xml:space="preserve">Наб., 9 </t>
  </si>
  <si>
    <t xml:space="preserve">Наб., 10 </t>
  </si>
  <si>
    <t>Наб., 11</t>
  </si>
  <si>
    <t xml:space="preserve">Наб., 12 </t>
  </si>
  <si>
    <t xml:space="preserve">Наб., 13 </t>
  </si>
  <si>
    <t xml:space="preserve">Наб., 17  </t>
  </si>
  <si>
    <t xml:space="preserve">Садовая, 2  </t>
  </si>
  <si>
    <t xml:space="preserve">Садовая, 4  </t>
  </si>
  <si>
    <t xml:space="preserve">Садовая, 6 </t>
  </si>
  <si>
    <t xml:space="preserve">Садовая, 8 </t>
  </si>
  <si>
    <t xml:space="preserve">Садовая, 12 </t>
  </si>
  <si>
    <t xml:space="preserve">Садовая, 16 </t>
  </si>
  <si>
    <t xml:space="preserve">Садовая, 18  </t>
  </si>
  <si>
    <t>Сад., 19А</t>
  </si>
  <si>
    <t>Сад., 19Б</t>
  </si>
  <si>
    <t xml:space="preserve">Сад., 19В </t>
  </si>
  <si>
    <t xml:space="preserve">Садовая, 20 </t>
  </si>
  <si>
    <t xml:space="preserve">Садовая, 21 </t>
  </si>
  <si>
    <t xml:space="preserve">Садовая, 22  </t>
  </si>
  <si>
    <t>Садовая, 23</t>
  </si>
  <si>
    <t xml:space="preserve">Садовая, 24 </t>
  </si>
  <si>
    <t>Садовая, 25</t>
  </si>
  <si>
    <t xml:space="preserve">Садовая, 27  </t>
  </si>
  <si>
    <t xml:space="preserve">Садовая, 29 </t>
  </si>
  <si>
    <t>Садовая, 31</t>
  </si>
  <si>
    <t xml:space="preserve">Успенка, 23  </t>
  </si>
  <si>
    <t>Итого:31 д.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</si>
</sst>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i/>
      <sz val="11"/>
      <color indexed="8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5" fillId="33" borderId="0" xfId="52" applyFont="1" applyFill="1" applyAlignment="1">
      <alignment horizontal="center"/>
      <protection/>
    </xf>
    <xf numFmtId="0" fontId="6" fillId="33" borderId="0" xfId="52" applyFont="1" applyFill="1" applyBorder="1">
      <alignment/>
      <protection/>
    </xf>
    <xf numFmtId="0" fontId="3" fillId="0" borderId="0" xfId="52">
      <alignment/>
      <protection/>
    </xf>
    <xf numFmtId="0" fontId="7" fillId="0" borderId="0" xfId="52" applyFont="1" applyBorder="1">
      <alignment/>
      <protection/>
    </xf>
    <xf numFmtId="0" fontId="8" fillId="0" borderId="0" xfId="52" applyFont="1" applyAlignment="1">
      <alignment horizontal="center"/>
      <protection/>
    </xf>
    <xf numFmtId="0" fontId="7" fillId="34" borderId="10" xfId="52" applyFont="1" applyFill="1" applyBorder="1" applyAlignment="1">
      <alignment horizontal="center"/>
      <protection/>
    </xf>
    <xf numFmtId="0" fontId="11" fillId="34" borderId="10" xfId="52" applyFont="1" applyFill="1" applyBorder="1" applyAlignment="1">
      <alignment horizontal="center" vertical="top" wrapText="1"/>
      <protection/>
    </xf>
    <xf numFmtId="0" fontId="6" fillId="34" borderId="10" xfId="52" applyFont="1" applyFill="1" applyBorder="1" applyAlignment="1">
      <alignment horizontal="center"/>
      <protection/>
    </xf>
    <xf numFmtId="0" fontId="7" fillId="0" borderId="10" xfId="52" applyFont="1" applyBorder="1" applyAlignment="1">
      <alignment horizontal="center"/>
      <protection/>
    </xf>
    <xf numFmtId="0" fontId="12" fillId="0" borderId="10" xfId="52" applyFont="1" applyBorder="1" applyAlignment="1">
      <alignment vertical="top" wrapText="1"/>
      <protection/>
    </xf>
    <xf numFmtId="0" fontId="13" fillId="0" borderId="10" xfId="52" applyFont="1" applyBorder="1" applyAlignment="1">
      <alignment horizontal="center" vertical="top" wrapText="1"/>
      <protection/>
    </xf>
    <xf numFmtId="1" fontId="14" fillId="0" borderId="10" xfId="52" applyNumberFormat="1" applyFont="1" applyBorder="1" applyAlignment="1">
      <alignment horizontal="center" vertical="top" wrapText="1"/>
      <protection/>
    </xf>
    <xf numFmtId="1" fontId="3" fillId="0" borderId="10" xfId="52" applyNumberFormat="1" applyFont="1" applyFill="1" applyBorder="1" applyAlignment="1">
      <alignment horizontal="center"/>
      <protection/>
    </xf>
    <xf numFmtId="1" fontId="3" fillId="35" borderId="10" xfId="52" applyNumberFormat="1" applyFont="1" applyFill="1" applyBorder="1" applyAlignment="1">
      <alignment horizontal="center"/>
      <protection/>
    </xf>
    <xf numFmtId="1" fontId="3" fillId="0" borderId="10" xfId="52" applyNumberFormat="1" applyFont="1" applyBorder="1" applyAlignment="1">
      <alignment horizontal="center"/>
      <protection/>
    </xf>
    <xf numFmtId="1" fontId="15" fillId="36" borderId="10" xfId="52" applyNumberFormat="1" applyFont="1" applyFill="1" applyBorder="1" applyAlignment="1">
      <alignment horizontal="center"/>
      <protection/>
    </xf>
    <xf numFmtId="0" fontId="7" fillId="37" borderId="10" xfId="52" applyFont="1" applyFill="1" applyBorder="1" applyAlignment="1">
      <alignment horizontal="center"/>
      <protection/>
    </xf>
    <xf numFmtId="0" fontId="12" fillId="37" borderId="10" xfId="52" applyFont="1" applyFill="1" applyBorder="1" applyAlignment="1">
      <alignment vertical="top" wrapText="1"/>
      <protection/>
    </xf>
    <xf numFmtId="0" fontId="13" fillId="37" borderId="10" xfId="52" applyFont="1" applyFill="1" applyBorder="1" applyAlignment="1">
      <alignment horizontal="center" vertical="top" wrapText="1"/>
      <protection/>
    </xf>
    <xf numFmtId="1" fontId="14" fillId="37" borderId="10" xfId="52" applyNumberFormat="1" applyFont="1" applyFill="1" applyBorder="1" applyAlignment="1">
      <alignment horizontal="center" vertical="top" wrapText="1"/>
      <protection/>
    </xf>
    <xf numFmtId="1" fontId="3" fillId="37" borderId="10" xfId="52" applyNumberFormat="1" applyFont="1" applyFill="1" applyBorder="1" applyAlignment="1">
      <alignment horizontal="center"/>
      <protection/>
    </xf>
    <xf numFmtId="1" fontId="15" fillId="37" borderId="10" xfId="52" applyNumberFormat="1" applyFont="1" applyFill="1" applyBorder="1" applyAlignment="1">
      <alignment horizontal="center"/>
      <protection/>
    </xf>
    <xf numFmtId="0" fontId="7" fillId="0" borderId="10" xfId="52" applyFont="1" applyBorder="1">
      <alignment/>
      <protection/>
    </xf>
    <xf numFmtId="0" fontId="17" fillId="38" borderId="10" xfId="52" applyFont="1" applyFill="1" applyBorder="1" applyAlignment="1">
      <alignment vertical="top" wrapText="1"/>
      <protection/>
    </xf>
    <xf numFmtId="1" fontId="8" fillId="38" borderId="10" xfId="52" applyNumberFormat="1" applyFont="1" applyFill="1" applyBorder="1" applyAlignment="1">
      <alignment horizontal="center" vertical="top" wrapText="1"/>
      <protection/>
    </xf>
    <xf numFmtId="1" fontId="43" fillId="29" borderId="10" xfId="51" applyNumberFormat="1" applyBorder="1" applyAlignment="1">
      <alignment horizontal="center" vertical="top" wrapText="1"/>
    </xf>
    <xf numFmtId="0" fontId="7" fillId="0" borderId="0" xfId="52" applyFont="1">
      <alignment/>
      <protection/>
    </xf>
    <xf numFmtId="0" fontId="5" fillId="39" borderId="11" xfId="52" applyFont="1" applyFill="1" applyBorder="1" applyAlignment="1">
      <alignment horizontal="center" vertical="center" wrapText="1"/>
      <protection/>
    </xf>
    <xf numFmtId="0" fontId="5" fillId="39" borderId="12" xfId="52" applyFont="1" applyFill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10" fillId="39" borderId="11" xfId="52" applyFont="1" applyFill="1" applyBorder="1" applyAlignment="1">
      <alignment horizontal="center" vertical="center" wrapText="1"/>
      <protection/>
    </xf>
    <xf numFmtId="0" fontId="10" fillId="39" borderId="12" xfId="52" applyFont="1" applyFill="1" applyBorder="1" applyAlignment="1">
      <alignment horizontal="center" vertical="center" wrapText="1"/>
      <protection/>
    </xf>
    <xf numFmtId="0" fontId="4" fillId="0" borderId="0" xfId="52" applyFont="1" applyAlignment="1">
      <alignment horizontal="center"/>
      <protection/>
    </xf>
    <xf numFmtId="0" fontId="9" fillId="0" borderId="13" xfId="52" applyFont="1" applyBorder="1" applyAlignment="1">
      <alignment horizontal="center" vertical="center" wrapText="1"/>
      <protection/>
    </xf>
    <xf numFmtId="0" fontId="9" fillId="0" borderId="11" xfId="52" applyFont="1" applyBorder="1" applyAlignment="1">
      <alignment horizontal="center" vertical="center" wrapText="1"/>
      <protection/>
    </xf>
    <xf numFmtId="0" fontId="9" fillId="0" borderId="12" xfId="52" applyFont="1" applyBorder="1" applyAlignment="1">
      <alignment horizontal="center" vertical="center" wrapText="1"/>
      <protection/>
    </xf>
    <xf numFmtId="0" fontId="5" fillId="0" borderId="13" xfId="52" applyFont="1" applyBorder="1" applyAlignment="1">
      <alignment horizontal="center" vertical="center" wrapText="1"/>
      <protection/>
    </xf>
    <xf numFmtId="0" fontId="5" fillId="0" borderId="11" xfId="52" applyFont="1" applyBorder="1" applyAlignment="1">
      <alignment horizontal="center" vertical="center" wrapText="1"/>
      <protection/>
    </xf>
    <xf numFmtId="0" fontId="5" fillId="0" borderId="12" xfId="52" applyFont="1" applyBorder="1" applyAlignment="1">
      <alignment horizontal="center" vertical="center" wrapText="1"/>
      <protection/>
    </xf>
    <xf numFmtId="0" fontId="3" fillId="0" borderId="11" xfId="52" applyBorder="1" applyAlignment="1">
      <alignment horizontal="center" vertical="center" wrapText="1"/>
      <protection/>
    </xf>
    <xf numFmtId="0" fontId="3" fillId="0" borderId="12" xfId="52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S39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2.421875" style="27" customWidth="1"/>
    <col min="2" max="2" width="11.421875" style="3" customWidth="1"/>
    <col min="3" max="3" width="7.421875" style="3" customWidth="1"/>
    <col min="4" max="4" width="8.28125" style="3" customWidth="1"/>
    <col min="5" max="5" width="8.7109375" style="3" customWidth="1"/>
    <col min="6" max="6" width="7.8515625" style="3" customWidth="1"/>
    <col min="7" max="7" width="6.8515625" style="3" customWidth="1"/>
    <col min="8" max="8" width="7.57421875" style="3" customWidth="1"/>
    <col min="9" max="9" width="8.57421875" style="3" customWidth="1"/>
    <col min="10" max="10" width="7.00390625" style="3" customWidth="1"/>
    <col min="11" max="11" width="6.140625" style="3" customWidth="1"/>
    <col min="12" max="12" width="5.7109375" style="3" customWidth="1"/>
    <col min="13" max="13" width="8.8515625" style="3" customWidth="1"/>
    <col min="14" max="14" width="7.8515625" style="3" customWidth="1"/>
    <col min="15" max="15" width="8.00390625" style="3" customWidth="1"/>
    <col min="16" max="16" width="8.140625" style="3" customWidth="1"/>
    <col min="17" max="17" width="7.8515625" style="3" customWidth="1"/>
    <col min="18" max="19" width="8.28125" style="3" customWidth="1"/>
    <col min="20" max="16384" width="9.140625" style="3" customWidth="1"/>
  </cols>
  <sheetData>
    <row r="1" spans="1:19" ht="18.7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1"/>
      <c r="S1" s="2"/>
    </row>
    <row r="2" spans="1:19" ht="18.75">
      <c r="A2" s="4"/>
      <c r="B2" s="33" t="s">
        <v>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1"/>
      <c r="S2" s="2"/>
    </row>
    <row r="3" spans="1:19" ht="14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1"/>
      <c r="S3" s="2"/>
    </row>
    <row r="4" spans="1:19" ht="12.75" customHeight="1">
      <c r="A4" s="34" t="s">
        <v>2</v>
      </c>
      <c r="B4" s="37" t="s">
        <v>3</v>
      </c>
      <c r="C4" s="30" t="s">
        <v>4</v>
      </c>
      <c r="D4" s="30"/>
      <c r="E4" s="30"/>
      <c r="F4" s="30"/>
      <c r="G4" s="30"/>
      <c r="H4" s="30"/>
      <c r="I4" s="30"/>
      <c r="J4" s="30"/>
      <c r="K4" s="30"/>
      <c r="L4" s="30"/>
      <c r="M4" s="37" t="s">
        <v>5</v>
      </c>
      <c r="N4" s="37" t="s">
        <v>6</v>
      </c>
      <c r="O4" s="37" t="s">
        <v>7</v>
      </c>
      <c r="P4" s="34" t="s">
        <v>8</v>
      </c>
      <c r="Q4" s="37" t="s">
        <v>9</v>
      </c>
      <c r="R4" s="30" t="s">
        <v>10</v>
      </c>
      <c r="S4" s="30" t="s">
        <v>11</v>
      </c>
    </row>
    <row r="5" spans="1:19" ht="12.75" customHeight="1">
      <c r="A5" s="35"/>
      <c r="B5" s="38"/>
      <c r="C5" s="28" t="s">
        <v>12</v>
      </c>
      <c r="D5" s="28" t="s">
        <v>13</v>
      </c>
      <c r="E5" s="28" t="s">
        <v>14</v>
      </c>
      <c r="F5" s="31" t="s">
        <v>15</v>
      </c>
      <c r="G5" s="28" t="s">
        <v>16</v>
      </c>
      <c r="H5" s="28" t="s">
        <v>17</v>
      </c>
      <c r="I5" s="28" t="s">
        <v>18</v>
      </c>
      <c r="J5" s="28" t="s">
        <v>19</v>
      </c>
      <c r="K5" s="28" t="s">
        <v>20</v>
      </c>
      <c r="L5" s="28" t="s">
        <v>21</v>
      </c>
      <c r="M5" s="38"/>
      <c r="N5" s="38"/>
      <c r="O5" s="40"/>
      <c r="P5" s="35"/>
      <c r="Q5" s="38"/>
      <c r="R5" s="30"/>
      <c r="S5" s="30"/>
    </row>
    <row r="6" spans="1:19" ht="73.5" customHeight="1">
      <c r="A6" s="36"/>
      <c r="B6" s="39"/>
      <c r="C6" s="29"/>
      <c r="D6" s="29"/>
      <c r="E6" s="29"/>
      <c r="F6" s="32"/>
      <c r="G6" s="29"/>
      <c r="H6" s="29"/>
      <c r="I6" s="29"/>
      <c r="J6" s="29"/>
      <c r="K6" s="29"/>
      <c r="L6" s="29"/>
      <c r="M6" s="39"/>
      <c r="N6" s="39"/>
      <c r="O6" s="41"/>
      <c r="P6" s="36"/>
      <c r="Q6" s="39"/>
      <c r="R6" s="30"/>
      <c r="S6" s="30"/>
    </row>
    <row r="7" spans="1:19" ht="12" customHeight="1">
      <c r="A7" s="6">
        <v>1</v>
      </c>
      <c r="B7" s="7">
        <v>2</v>
      </c>
      <c r="C7" s="8">
        <v>3</v>
      </c>
      <c r="D7" s="8">
        <v>4</v>
      </c>
      <c r="E7" s="7">
        <v>5</v>
      </c>
      <c r="F7" s="6">
        <v>6</v>
      </c>
      <c r="G7" s="7">
        <v>7</v>
      </c>
      <c r="H7" s="8">
        <v>8</v>
      </c>
      <c r="I7" s="8">
        <v>9</v>
      </c>
      <c r="J7" s="7">
        <v>10</v>
      </c>
      <c r="K7" s="6">
        <v>11</v>
      </c>
      <c r="L7" s="7">
        <v>12</v>
      </c>
      <c r="M7" s="8">
        <v>13</v>
      </c>
      <c r="N7" s="8">
        <v>14</v>
      </c>
      <c r="O7" s="7">
        <v>15</v>
      </c>
      <c r="P7" s="8">
        <v>16</v>
      </c>
      <c r="Q7" s="8">
        <v>17</v>
      </c>
      <c r="R7" s="7">
        <v>18</v>
      </c>
      <c r="S7" s="8">
        <v>19</v>
      </c>
    </row>
    <row r="8" spans="1:19" ht="12.75" customHeight="1">
      <c r="A8" s="9">
        <v>1</v>
      </c>
      <c r="B8" s="10" t="s">
        <v>22</v>
      </c>
      <c r="C8" s="11">
        <v>16807</v>
      </c>
      <c r="D8" s="11">
        <v>5503</v>
      </c>
      <c r="E8" s="11">
        <v>2515</v>
      </c>
      <c r="F8" s="11">
        <v>0</v>
      </c>
      <c r="G8" s="11">
        <v>106868</v>
      </c>
      <c r="H8" s="11">
        <v>0</v>
      </c>
      <c r="I8" s="11">
        <v>13000</v>
      </c>
      <c r="J8" s="11">
        <v>0</v>
      </c>
      <c r="K8" s="11">
        <v>0</v>
      </c>
      <c r="L8" s="11">
        <f>943.1+840.2+805+851+954+746+910.5+716.62+956+1041.7+766.5+1343.9</f>
        <v>10874.52</v>
      </c>
      <c r="M8" s="12">
        <f>C8+D8+E8+F8+G8+H8+I8+J8+K8+L8</f>
        <v>155567.52</v>
      </c>
      <c r="N8" s="13">
        <v>8685.488</v>
      </c>
      <c r="O8" s="13">
        <f>N8*12</f>
        <v>104225.856</v>
      </c>
      <c r="P8" s="14">
        <f aca="true" t="shared" si="0" ref="P8:P38">O8-R8-M8</f>
        <v>-57530.253999999986</v>
      </c>
      <c r="Q8" s="15">
        <v>6094.647169991578</v>
      </c>
      <c r="R8" s="15">
        <v>6188.59</v>
      </c>
      <c r="S8" s="16">
        <f>O8-M8+Q8-R8</f>
        <v>-51435.606830008415</v>
      </c>
    </row>
    <row r="9" spans="1:19" ht="12.75" customHeight="1">
      <c r="A9" s="9">
        <v>2</v>
      </c>
      <c r="B9" s="10" t="s">
        <v>23</v>
      </c>
      <c r="C9" s="11">
        <v>27966</v>
      </c>
      <c r="D9" s="11">
        <v>125666</v>
      </c>
      <c r="E9" s="11">
        <v>32906</v>
      </c>
      <c r="F9" s="11">
        <v>3028</v>
      </c>
      <c r="G9" s="11">
        <v>110890</v>
      </c>
      <c r="H9" s="11">
        <v>0</v>
      </c>
      <c r="I9" s="11">
        <v>21760</v>
      </c>
      <c r="J9" s="11">
        <v>0</v>
      </c>
      <c r="K9" s="11">
        <v>0</v>
      </c>
      <c r="L9" s="11">
        <v>0</v>
      </c>
      <c r="M9" s="12">
        <f aca="true" t="shared" si="1" ref="M9:M38">C9+D9+E9+F9+G9+H9+I9+J9+K9+L9</f>
        <v>322216</v>
      </c>
      <c r="N9" s="13">
        <v>15217.493199999999</v>
      </c>
      <c r="O9" s="13">
        <f aca="true" t="shared" si="2" ref="O9:O38">N9*12</f>
        <v>182609.9184</v>
      </c>
      <c r="P9" s="14">
        <f t="shared" si="0"/>
        <v>-146563.4916</v>
      </c>
      <c r="Q9" s="13">
        <v>6225.574185880094</v>
      </c>
      <c r="R9" s="15">
        <v>6957.41</v>
      </c>
      <c r="S9" s="16">
        <f aca="true" t="shared" si="3" ref="S9:S38">O9-M9+Q9-R9</f>
        <v>-140337.9174141199</v>
      </c>
    </row>
    <row r="10" spans="1:19" ht="12.75" customHeight="1">
      <c r="A10" s="9">
        <v>3</v>
      </c>
      <c r="B10" s="10" t="s">
        <v>24</v>
      </c>
      <c r="C10" s="11">
        <v>13464</v>
      </c>
      <c r="D10" s="11">
        <v>32333</v>
      </c>
      <c r="E10" s="11">
        <v>0</v>
      </c>
      <c r="F10" s="11">
        <v>0</v>
      </c>
      <c r="G10" s="11">
        <v>108094</v>
      </c>
      <c r="H10" s="11">
        <v>0</v>
      </c>
      <c r="I10" s="11">
        <v>22400</v>
      </c>
      <c r="J10" s="11">
        <v>0</v>
      </c>
      <c r="K10" s="11">
        <v>0</v>
      </c>
      <c r="L10" s="11">
        <f>794.7+1026+888+912+1162+887+836+747.84+911+950.2+880.5+1111.5</f>
        <v>11106.74</v>
      </c>
      <c r="M10" s="12">
        <f t="shared" si="1"/>
        <v>187397.74</v>
      </c>
      <c r="N10" s="13">
        <v>8388.87</v>
      </c>
      <c r="O10" s="13">
        <f t="shared" si="2"/>
        <v>100666.44</v>
      </c>
      <c r="P10" s="14">
        <f t="shared" si="0"/>
        <v>-92705.24999999999</v>
      </c>
      <c r="Q10" s="15">
        <v>8106.633994580637</v>
      </c>
      <c r="R10" s="15">
        <v>5973.95</v>
      </c>
      <c r="S10" s="16">
        <f t="shared" si="3"/>
        <v>-84598.61600541935</v>
      </c>
    </row>
    <row r="11" spans="1:19" ht="12.75" customHeight="1">
      <c r="A11" s="9">
        <v>4</v>
      </c>
      <c r="B11" s="10" t="s">
        <v>25</v>
      </c>
      <c r="C11" s="11">
        <v>416</v>
      </c>
      <c r="D11" s="11">
        <v>50803</v>
      </c>
      <c r="E11" s="11">
        <v>40756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2">
        <f t="shared" si="1"/>
        <v>91975</v>
      </c>
      <c r="N11" s="13">
        <v>8301.14</v>
      </c>
      <c r="O11" s="13">
        <f t="shared" si="2"/>
        <v>99613.68</v>
      </c>
      <c r="P11" s="14">
        <f t="shared" si="0"/>
        <v>3434.029999999999</v>
      </c>
      <c r="Q11" s="15">
        <v>-14039.57333717453</v>
      </c>
      <c r="R11" s="15">
        <v>4204.65</v>
      </c>
      <c r="S11" s="16">
        <f t="shared" si="3"/>
        <v>-10605.543337174537</v>
      </c>
    </row>
    <row r="12" spans="1:19" ht="12.75" customHeight="1">
      <c r="A12" s="9">
        <v>5</v>
      </c>
      <c r="B12" s="10" t="s">
        <v>26</v>
      </c>
      <c r="C12" s="11">
        <v>6041</v>
      </c>
      <c r="D12" s="11">
        <v>58203</v>
      </c>
      <c r="E12" s="11">
        <v>61155</v>
      </c>
      <c r="F12" s="11">
        <v>0</v>
      </c>
      <c r="G12" s="11">
        <v>0</v>
      </c>
      <c r="H12" s="11">
        <v>0</v>
      </c>
      <c r="I12" s="11">
        <v>14720</v>
      </c>
      <c r="J12" s="11">
        <v>8154</v>
      </c>
      <c r="K12" s="11">
        <v>0</v>
      </c>
      <c r="L12" s="11">
        <v>0</v>
      </c>
      <c r="M12" s="12">
        <f t="shared" si="1"/>
        <v>148273</v>
      </c>
      <c r="N12" s="13">
        <v>23171.3988</v>
      </c>
      <c r="O12" s="13">
        <f t="shared" si="2"/>
        <v>278056.7856</v>
      </c>
      <c r="P12" s="14">
        <f t="shared" si="0"/>
        <v>113043.9956</v>
      </c>
      <c r="Q12" s="15">
        <v>-7852.103089828391</v>
      </c>
      <c r="R12" s="15">
        <v>16739.79</v>
      </c>
      <c r="S12" s="16">
        <f t="shared" si="3"/>
        <v>105191.8925101716</v>
      </c>
    </row>
    <row r="13" spans="1:19" ht="12.75" customHeight="1">
      <c r="A13" s="9">
        <v>6</v>
      </c>
      <c r="B13" s="10" t="s">
        <v>27</v>
      </c>
      <c r="C13" s="11">
        <v>3371</v>
      </c>
      <c r="D13" s="11">
        <v>84891</v>
      </c>
      <c r="E13" s="11">
        <v>18136</v>
      </c>
      <c r="F13" s="11">
        <v>9445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f>2665.1+3446.8+2359.1+2649+2375+2276+2454+2450.97+2612+2518.7+2625.6+2681.4</f>
        <v>31113.670000000002</v>
      </c>
      <c r="M13" s="12">
        <f t="shared" si="1"/>
        <v>146956.67</v>
      </c>
      <c r="N13" s="13">
        <v>23254.771999999997</v>
      </c>
      <c r="O13" s="13">
        <f t="shared" si="2"/>
        <v>279057.26399999997</v>
      </c>
      <c r="P13" s="14">
        <f t="shared" si="0"/>
        <v>118073.18399999998</v>
      </c>
      <c r="Q13" s="15">
        <v>682.5656810270953</v>
      </c>
      <c r="R13" s="15">
        <v>14027.41</v>
      </c>
      <c r="S13" s="16">
        <f t="shared" si="3"/>
        <v>118755.74968102705</v>
      </c>
    </row>
    <row r="14" spans="1:19" ht="12.75" customHeight="1">
      <c r="A14" s="9">
        <v>7</v>
      </c>
      <c r="B14" s="10" t="s">
        <v>28</v>
      </c>
      <c r="C14" s="11">
        <v>2902</v>
      </c>
      <c r="D14" s="11">
        <v>25656</v>
      </c>
      <c r="E14" s="11">
        <v>2597</v>
      </c>
      <c r="F14" s="11">
        <v>0</v>
      </c>
      <c r="G14" s="11">
        <v>0</v>
      </c>
      <c r="H14" s="11">
        <v>70529</v>
      </c>
      <c r="I14" s="11">
        <v>98560</v>
      </c>
      <c r="J14" s="11">
        <v>0</v>
      </c>
      <c r="K14" s="11">
        <v>0</v>
      </c>
      <c r="L14" s="11">
        <v>0</v>
      </c>
      <c r="M14" s="12">
        <f t="shared" si="1"/>
        <v>200244</v>
      </c>
      <c r="N14" s="13">
        <v>9250.98</v>
      </c>
      <c r="O14" s="13">
        <f t="shared" si="2"/>
        <v>111011.76</v>
      </c>
      <c r="P14" s="14">
        <f t="shared" si="0"/>
        <v>-94026.22</v>
      </c>
      <c r="Q14" s="15">
        <v>5477.502942517807</v>
      </c>
      <c r="R14" s="15">
        <v>4793.98</v>
      </c>
      <c r="S14" s="16">
        <f t="shared" si="3"/>
        <v>-88548.7170574822</v>
      </c>
    </row>
    <row r="15" spans="1:19" ht="12.75" customHeight="1">
      <c r="A15" s="9">
        <v>8</v>
      </c>
      <c r="B15" s="10" t="s">
        <v>29</v>
      </c>
      <c r="C15" s="11">
        <v>20107</v>
      </c>
      <c r="D15" s="11">
        <v>64927</v>
      </c>
      <c r="E15" s="11">
        <v>0</v>
      </c>
      <c r="F15" s="11">
        <v>0</v>
      </c>
      <c r="G15" s="11">
        <v>102914</v>
      </c>
      <c r="H15" s="11">
        <v>29186</v>
      </c>
      <c r="I15" s="11">
        <v>32840</v>
      </c>
      <c r="J15" s="11">
        <v>0</v>
      </c>
      <c r="K15" s="11">
        <v>0</v>
      </c>
      <c r="L15" s="11">
        <v>0</v>
      </c>
      <c r="M15" s="12">
        <f t="shared" si="1"/>
        <v>249974</v>
      </c>
      <c r="N15" s="13">
        <v>15193.332</v>
      </c>
      <c r="O15" s="13">
        <f t="shared" si="2"/>
        <v>182319.984</v>
      </c>
      <c r="P15" s="14">
        <f t="shared" si="0"/>
        <v>-76623.916</v>
      </c>
      <c r="Q15" s="15">
        <v>5233.059609176847</v>
      </c>
      <c r="R15" s="15">
        <v>8969.9</v>
      </c>
      <c r="S15" s="16">
        <f t="shared" si="3"/>
        <v>-71390.85639082316</v>
      </c>
    </row>
    <row r="16" spans="1:19" ht="12.75" customHeight="1">
      <c r="A16" s="9">
        <v>9</v>
      </c>
      <c r="B16" s="10" t="s">
        <v>30</v>
      </c>
      <c r="C16" s="11">
        <v>3478</v>
      </c>
      <c r="D16" s="11">
        <v>17431</v>
      </c>
      <c r="E16" s="11">
        <v>62923</v>
      </c>
      <c r="F16" s="11">
        <v>0</v>
      </c>
      <c r="G16" s="11">
        <v>0</v>
      </c>
      <c r="H16" s="11">
        <v>0</v>
      </c>
      <c r="I16" s="11">
        <v>1440</v>
      </c>
      <c r="J16" s="11">
        <v>0</v>
      </c>
      <c r="K16" s="11">
        <v>0</v>
      </c>
      <c r="L16" s="11">
        <v>0</v>
      </c>
      <c r="M16" s="12">
        <f t="shared" si="1"/>
        <v>85272</v>
      </c>
      <c r="N16" s="13">
        <v>11023.849375</v>
      </c>
      <c r="O16" s="13">
        <f t="shared" si="2"/>
        <v>132286.1925</v>
      </c>
      <c r="P16" s="14">
        <f t="shared" si="0"/>
        <v>41318.21250000001</v>
      </c>
      <c r="Q16" s="15">
        <v>-24517.834613515097</v>
      </c>
      <c r="R16" s="15">
        <v>5695.98</v>
      </c>
      <c r="S16" s="16">
        <f t="shared" si="3"/>
        <v>16800.37788648491</v>
      </c>
    </row>
    <row r="17" spans="1:19" ht="12.75" customHeight="1">
      <c r="A17" s="9">
        <v>10</v>
      </c>
      <c r="B17" s="10" t="s">
        <v>31</v>
      </c>
      <c r="C17" s="11">
        <v>5660</v>
      </c>
      <c r="D17" s="11">
        <v>90307</v>
      </c>
      <c r="E17" s="11">
        <v>32361</v>
      </c>
      <c r="F17" s="11">
        <v>2800</v>
      </c>
      <c r="G17" s="11">
        <v>0</v>
      </c>
      <c r="H17" s="11">
        <v>0</v>
      </c>
      <c r="I17" s="11">
        <v>8960</v>
      </c>
      <c r="J17" s="11">
        <v>0</v>
      </c>
      <c r="K17" s="11">
        <v>0</v>
      </c>
      <c r="L17" s="11">
        <v>0</v>
      </c>
      <c r="M17" s="12">
        <f t="shared" si="1"/>
        <v>140088</v>
      </c>
      <c r="N17" s="13">
        <v>22733.286000000004</v>
      </c>
      <c r="O17" s="13">
        <f t="shared" si="2"/>
        <v>272799.43200000003</v>
      </c>
      <c r="P17" s="14">
        <f t="shared" si="0"/>
        <v>98316.42200000002</v>
      </c>
      <c r="Q17" s="15">
        <v>13230.450686384569</v>
      </c>
      <c r="R17" s="15">
        <v>34395.01</v>
      </c>
      <c r="S17" s="16">
        <f t="shared" si="3"/>
        <v>111546.8726863846</v>
      </c>
    </row>
    <row r="18" spans="1:19" ht="12.75" customHeight="1">
      <c r="A18" s="9">
        <v>11</v>
      </c>
      <c r="B18" s="10" t="s">
        <v>32</v>
      </c>
      <c r="C18" s="11">
        <v>4403</v>
      </c>
      <c r="D18" s="11">
        <v>47507</v>
      </c>
      <c r="E18" s="11">
        <v>66087</v>
      </c>
      <c r="F18" s="11">
        <v>0</v>
      </c>
      <c r="G18" s="11">
        <v>0</v>
      </c>
      <c r="H18" s="11">
        <v>7085</v>
      </c>
      <c r="I18" s="11">
        <v>49120</v>
      </c>
      <c r="J18" s="11">
        <v>0</v>
      </c>
      <c r="K18" s="11">
        <v>0</v>
      </c>
      <c r="L18" s="11">
        <v>0</v>
      </c>
      <c r="M18" s="12">
        <f t="shared" si="1"/>
        <v>174202</v>
      </c>
      <c r="N18" s="13">
        <v>19496.327800000003</v>
      </c>
      <c r="O18" s="13">
        <f t="shared" si="2"/>
        <v>233955.93360000005</v>
      </c>
      <c r="P18" s="14">
        <f t="shared" si="0"/>
        <v>45982.13360000006</v>
      </c>
      <c r="Q18" s="15">
        <v>5985.838207409758</v>
      </c>
      <c r="R18" s="15">
        <v>13771.8</v>
      </c>
      <c r="S18" s="16">
        <f t="shared" si="3"/>
        <v>51967.971807409805</v>
      </c>
    </row>
    <row r="19" spans="1:19" ht="12.75" customHeight="1">
      <c r="A19" s="9">
        <v>12</v>
      </c>
      <c r="B19" s="10" t="s">
        <v>33</v>
      </c>
      <c r="C19" s="11">
        <v>2182</v>
      </c>
      <c r="D19" s="11">
        <v>25654</v>
      </c>
      <c r="E19" s="11">
        <v>15533</v>
      </c>
      <c r="F19" s="11">
        <v>5957</v>
      </c>
      <c r="G19" s="11">
        <v>0</v>
      </c>
      <c r="H19" s="11">
        <v>0</v>
      </c>
      <c r="I19" s="11">
        <v>107960</v>
      </c>
      <c r="J19" s="11">
        <v>0</v>
      </c>
      <c r="K19" s="11">
        <v>0</v>
      </c>
      <c r="L19" s="11">
        <v>0</v>
      </c>
      <c r="M19" s="12">
        <f t="shared" si="1"/>
        <v>157286</v>
      </c>
      <c r="N19" s="13">
        <v>18777.456999999995</v>
      </c>
      <c r="O19" s="13">
        <f t="shared" si="2"/>
        <v>225329.48399999994</v>
      </c>
      <c r="P19" s="14">
        <f t="shared" si="0"/>
        <v>55680.303999999946</v>
      </c>
      <c r="Q19" s="15">
        <v>872.5016491777739</v>
      </c>
      <c r="R19" s="15">
        <v>12363.18</v>
      </c>
      <c r="S19" s="16">
        <f t="shared" si="3"/>
        <v>56552.80564917772</v>
      </c>
    </row>
    <row r="20" spans="1:19" ht="12.75" customHeight="1">
      <c r="A20" s="9">
        <v>13</v>
      </c>
      <c r="B20" s="10" t="s">
        <v>34</v>
      </c>
      <c r="C20" s="11">
        <v>1407</v>
      </c>
      <c r="D20" s="11">
        <v>54704</v>
      </c>
      <c r="E20" s="11">
        <v>66287</v>
      </c>
      <c r="F20" s="11">
        <v>0</v>
      </c>
      <c r="G20" s="11">
        <v>0</v>
      </c>
      <c r="H20" s="11">
        <v>8536</v>
      </c>
      <c r="I20" s="11">
        <v>234660</v>
      </c>
      <c r="J20" s="11">
        <v>0</v>
      </c>
      <c r="K20" s="11">
        <v>0</v>
      </c>
      <c r="L20" s="11">
        <v>0</v>
      </c>
      <c r="M20" s="12">
        <f t="shared" si="1"/>
        <v>365594</v>
      </c>
      <c r="N20" s="13">
        <v>35312.58839999999</v>
      </c>
      <c r="O20" s="13">
        <f t="shared" si="2"/>
        <v>423751.0607999999</v>
      </c>
      <c r="P20" s="14">
        <f t="shared" si="0"/>
        <v>29636.240799999912</v>
      </c>
      <c r="Q20" s="15">
        <v>-48143.802210603106</v>
      </c>
      <c r="R20" s="15">
        <v>28520.82</v>
      </c>
      <c r="S20" s="16">
        <f t="shared" si="3"/>
        <v>-18507.561410603186</v>
      </c>
    </row>
    <row r="21" spans="1:19" ht="12.75" customHeight="1">
      <c r="A21" s="9">
        <v>14</v>
      </c>
      <c r="B21" s="10" t="s">
        <v>35</v>
      </c>
      <c r="C21" s="11">
        <v>13061</v>
      </c>
      <c r="D21" s="11">
        <v>103807</v>
      </c>
      <c r="E21" s="11">
        <v>45213</v>
      </c>
      <c r="F21" s="11">
        <v>0</v>
      </c>
      <c r="G21" s="11">
        <v>105722</v>
      </c>
      <c r="H21" s="11">
        <v>0</v>
      </c>
      <c r="I21" s="11">
        <v>33600</v>
      </c>
      <c r="J21" s="11">
        <v>0</v>
      </c>
      <c r="K21" s="11">
        <v>0</v>
      </c>
      <c r="L21" s="11">
        <v>0</v>
      </c>
      <c r="M21" s="12">
        <f t="shared" si="1"/>
        <v>301403</v>
      </c>
      <c r="N21" s="13">
        <v>12351.752</v>
      </c>
      <c r="O21" s="13">
        <f t="shared" si="2"/>
        <v>148221.024</v>
      </c>
      <c r="P21" s="14">
        <f t="shared" si="0"/>
        <v>-164220.426</v>
      </c>
      <c r="Q21" s="15">
        <v>-439.2052373140958</v>
      </c>
      <c r="R21" s="15">
        <v>11038.45</v>
      </c>
      <c r="S21" s="16">
        <f t="shared" si="3"/>
        <v>-164659.6312373141</v>
      </c>
    </row>
    <row r="22" spans="1:19" ht="12.75" customHeight="1">
      <c r="A22" s="9">
        <v>15</v>
      </c>
      <c r="B22" s="10" t="s">
        <v>36</v>
      </c>
      <c r="C22" s="11">
        <v>3301</v>
      </c>
      <c r="D22" s="11">
        <v>87434</v>
      </c>
      <c r="E22" s="11">
        <v>0</v>
      </c>
      <c r="F22" s="11">
        <v>86660</v>
      </c>
      <c r="G22" s="11">
        <v>0</v>
      </c>
      <c r="H22" s="11">
        <v>0</v>
      </c>
      <c r="I22" s="11">
        <v>0</v>
      </c>
      <c r="J22" s="11">
        <v>8154</v>
      </c>
      <c r="K22" s="11">
        <v>0</v>
      </c>
      <c r="L22" s="11">
        <v>0</v>
      </c>
      <c r="M22" s="12">
        <f t="shared" si="1"/>
        <v>185549</v>
      </c>
      <c r="N22" s="13">
        <v>19992.572</v>
      </c>
      <c r="O22" s="13">
        <f t="shared" si="2"/>
        <v>239910.864</v>
      </c>
      <c r="P22" s="14">
        <f t="shared" si="0"/>
        <v>36233.084</v>
      </c>
      <c r="Q22" s="15">
        <v>12137.666427350272</v>
      </c>
      <c r="R22" s="15">
        <v>18128.78</v>
      </c>
      <c r="S22" s="16">
        <f t="shared" si="3"/>
        <v>48370.75042735027</v>
      </c>
    </row>
    <row r="23" spans="1:19" ht="12.75" customHeight="1">
      <c r="A23" s="9">
        <v>16</v>
      </c>
      <c r="B23" s="10" t="s">
        <v>37</v>
      </c>
      <c r="C23" s="11">
        <v>265</v>
      </c>
      <c r="D23" s="11">
        <v>28873</v>
      </c>
      <c r="E23" s="11">
        <v>15886</v>
      </c>
      <c r="F23" s="11">
        <v>18535</v>
      </c>
      <c r="G23" s="11">
        <v>0</v>
      </c>
      <c r="H23" s="11">
        <v>321381</v>
      </c>
      <c r="I23" s="11">
        <v>0</v>
      </c>
      <c r="J23" s="11">
        <v>0</v>
      </c>
      <c r="K23" s="11">
        <v>0</v>
      </c>
      <c r="L23" s="11">
        <v>0</v>
      </c>
      <c r="M23" s="12">
        <f t="shared" si="1"/>
        <v>384940</v>
      </c>
      <c r="N23" s="13">
        <v>12544.704</v>
      </c>
      <c r="O23" s="13">
        <f t="shared" si="2"/>
        <v>150536.448</v>
      </c>
      <c r="P23" s="14">
        <f t="shared" si="0"/>
        <v>-241339.422</v>
      </c>
      <c r="Q23" s="15">
        <v>1679.5790265665707</v>
      </c>
      <c r="R23" s="15">
        <v>6935.87</v>
      </c>
      <c r="S23" s="16">
        <f t="shared" si="3"/>
        <v>-239659.84297343343</v>
      </c>
    </row>
    <row r="24" spans="1:19" ht="12.75" customHeight="1">
      <c r="A24" s="9">
        <v>17</v>
      </c>
      <c r="B24" s="10" t="s">
        <v>38</v>
      </c>
      <c r="C24" s="11">
        <v>8529</v>
      </c>
      <c r="D24" s="11">
        <v>46712</v>
      </c>
      <c r="E24" s="11">
        <v>15533</v>
      </c>
      <c r="F24" s="11">
        <v>83432</v>
      </c>
      <c r="G24" s="11">
        <v>0</v>
      </c>
      <c r="H24" s="11">
        <v>169664</v>
      </c>
      <c r="I24" s="11">
        <v>37352</v>
      </c>
      <c r="J24" s="11">
        <v>0</v>
      </c>
      <c r="K24" s="11">
        <v>0</v>
      </c>
      <c r="L24" s="11">
        <v>0</v>
      </c>
      <c r="M24" s="12">
        <f t="shared" si="1"/>
        <v>361222</v>
      </c>
      <c r="N24" s="13">
        <v>25290.126</v>
      </c>
      <c r="O24" s="13">
        <f t="shared" si="2"/>
        <v>303481.512</v>
      </c>
      <c r="P24" s="14">
        <f t="shared" si="0"/>
        <v>-73234.89799999999</v>
      </c>
      <c r="Q24" s="15">
        <v>11741.159465361285</v>
      </c>
      <c r="R24" s="15">
        <v>15494.41</v>
      </c>
      <c r="S24" s="16">
        <f t="shared" si="3"/>
        <v>-61493.73853463873</v>
      </c>
    </row>
    <row r="25" spans="1:19" ht="12.75" customHeight="1">
      <c r="A25" s="9">
        <v>18</v>
      </c>
      <c r="B25" s="10" t="s">
        <v>39</v>
      </c>
      <c r="C25" s="11">
        <v>557</v>
      </c>
      <c r="D25" s="11">
        <v>79558</v>
      </c>
      <c r="E25" s="11">
        <v>59907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2">
        <f t="shared" si="1"/>
        <v>140022</v>
      </c>
      <c r="N25" s="13">
        <v>20174.546000000002</v>
      </c>
      <c r="O25" s="13">
        <f t="shared" si="2"/>
        <v>242094.55200000003</v>
      </c>
      <c r="P25" s="14">
        <f t="shared" si="0"/>
        <v>91410.45200000002</v>
      </c>
      <c r="Q25" s="15">
        <v>18530.461855157075</v>
      </c>
      <c r="R25" s="15">
        <v>10662.1</v>
      </c>
      <c r="S25" s="16">
        <f t="shared" si="3"/>
        <v>109940.9138551571</v>
      </c>
    </row>
    <row r="26" spans="1:19" ht="12.75" customHeight="1">
      <c r="A26" s="9">
        <v>19</v>
      </c>
      <c r="B26" s="10" t="s">
        <v>40</v>
      </c>
      <c r="C26" s="11">
        <v>22957</v>
      </c>
      <c r="D26" s="11">
        <v>3327</v>
      </c>
      <c r="E26" s="11">
        <v>42074</v>
      </c>
      <c r="F26" s="11">
        <v>0</v>
      </c>
      <c r="G26" s="11">
        <v>116888</v>
      </c>
      <c r="H26" s="11">
        <v>0</v>
      </c>
      <c r="I26" s="11">
        <v>0</v>
      </c>
      <c r="J26" s="11">
        <v>0</v>
      </c>
      <c r="K26" s="11">
        <f>8000*2</f>
        <v>16000</v>
      </c>
      <c r="L26" s="11">
        <v>0</v>
      </c>
      <c r="M26" s="12">
        <f t="shared" si="1"/>
        <v>201246</v>
      </c>
      <c r="N26" s="13">
        <v>10150.946</v>
      </c>
      <c r="O26" s="13">
        <f t="shared" si="2"/>
        <v>121811.352</v>
      </c>
      <c r="P26" s="14">
        <f t="shared" si="0"/>
        <v>-82988.748</v>
      </c>
      <c r="Q26" s="15">
        <v>-2378.1027139213365</v>
      </c>
      <c r="R26" s="15">
        <v>3554.1</v>
      </c>
      <c r="S26" s="16">
        <f t="shared" si="3"/>
        <v>-85366.85071392135</v>
      </c>
    </row>
    <row r="27" spans="1:19" ht="12.75" customHeight="1">
      <c r="A27" s="9">
        <v>20</v>
      </c>
      <c r="B27" s="10" t="s">
        <v>41</v>
      </c>
      <c r="C27" s="11">
        <v>36</v>
      </c>
      <c r="D27" s="11">
        <v>8276</v>
      </c>
      <c r="E27" s="11">
        <v>44425</v>
      </c>
      <c r="F27" s="11">
        <v>42806</v>
      </c>
      <c r="G27" s="11">
        <v>0</v>
      </c>
      <c r="H27" s="11">
        <v>0</v>
      </c>
      <c r="I27" s="11">
        <v>0</v>
      </c>
      <c r="J27" s="11">
        <v>0</v>
      </c>
      <c r="K27" s="11">
        <f>8000*2</f>
        <v>16000</v>
      </c>
      <c r="L27" s="11">
        <v>0</v>
      </c>
      <c r="M27" s="12">
        <f t="shared" si="1"/>
        <v>111543</v>
      </c>
      <c r="N27" s="13">
        <v>10501.104</v>
      </c>
      <c r="O27" s="13">
        <f t="shared" si="2"/>
        <v>126013.24799999999</v>
      </c>
      <c r="P27" s="14">
        <f t="shared" si="0"/>
        <v>11550.727999999988</v>
      </c>
      <c r="Q27" s="15">
        <v>-1313.6948455102386</v>
      </c>
      <c r="R27" s="15">
        <v>2919.52</v>
      </c>
      <c r="S27" s="16">
        <f t="shared" si="3"/>
        <v>10237.033154489753</v>
      </c>
    </row>
    <row r="28" spans="1:19" ht="12.75" customHeight="1">
      <c r="A28" s="9">
        <v>21</v>
      </c>
      <c r="B28" s="10" t="s">
        <v>42</v>
      </c>
      <c r="C28" s="11">
        <v>4329</v>
      </c>
      <c r="D28" s="11">
        <v>24426</v>
      </c>
      <c r="E28" s="11">
        <v>47562</v>
      </c>
      <c r="F28" s="11">
        <v>0</v>
      </c>
      <c r="G28" s="11">
        <v>0</v>
      </c>
      <c r="H28" s="11">
        <v>5268</v>
      </c>
      <c r="I28" s="11">
        <v>51840</v>
      </c>
      <c r="J28" s="11">
        <v>0</v>
      </c>
      <c r="K28" s="11">
        <f>8000*3</f>
        <v>24000</v>
      </c>
      <c r="L28" s="11">
        <v>0</v>
      </c>
      <c r="M28" s="12">
        <f t="shared" si="1"/>
        <v>157425</v>
      </c>
      <c r="N28" s="13">
        <v>13748.252</v>
      </c>
      <c r="O28" s="13">
        <f t="shared" si="2"/>
        <v>164979.024</v>
      </c>
      <c r="P28" s="14">
        <f t="shared" si="0"/>
        <v>-4199.935999999987</v>
      </c>
      <c r="Q28" s="15">
        <v>-928.5015067002829</v>
      </c>
      <c r="R28" s="15">
        <v>11753.96</v>
      </c>
      <c r="S28" s="16">
        <f t="shared" si="3"/>
        <v>-5128.4375067002775</v>
      </c>
    </row>
    <row r="29" spans="1:19" ht="12.75" customHeight="1">
      <c r="A29" s="9">
        <v>22</v>
      </c>
      <c r="B29" s="10" t="s">
        <v>43</v>
      </c>
      <c r="C29" s="11">
        <v>0</v>
      </c>
      <c r="D29" s="11">
        <v>23764</v>
      </c>
      <c r="E29" s="11">
        <v>19095</v>
      </c>
      <c r="F29" s="11">
        <v>0</v>
      </c>
      <c r="G29" s="11">
        <v>0</v>
      </c>
      <c r="H29" s="11">
        <v>8000</v>
      </c>
      <c r="I29" s="11">
        <v>4500</v>
      </c>
      <c r="J29" s="11">
        <v>0</v>
      </c>
      <c r="K29" s="11">
        <v>0</v>
      </c>
      <c r="L29" s="11">
        <v>0</v>
      </c>
      <c r="M29" s="12">
        <f t="shared" si="1"/>
        <v>55359</v>
      </c>
      <c r="N29" s="13">
        <v>21459.4555</v>
      </c>
      <c r="O29" s="13">
        <f t="shared" si="2"/>
        <v>257513.46600000001</v>
      </c>
      <c r="P29" s="14">
        <f t="shared" si="0"/>
        <v>175452.026</v>
      </c>
      <c r="Q29" s="13">
        <v>37172.802478834084</v>
      </c>
      <c r="R29" s="15">
        <v>26702.44</v>
      </c>
      <c r="S29" s="16">
        <f t="shared" si="3"/>
        <v>212624.8284788341</v>
      </c>
    </row>
    <row r="30" spans="1:19" ht="12.75" customHeight="1">
      <c r="A30" s="9">
        <v>23</v>
      </c>
      <c r="B30" s="10" t="s">
        <v>44</v>
      </c>
      <c r="C30" s="11">
        <v>22363</v>
      </c>
      <c r="D30" s="11">
        <v>40610</v>
      </c>
      <c r="E30" s="11">
        <v>36527</v>
      </c>
      <c r="F30" s="11">
        <v>0</v>
      </c>
      <c r="G30" s="11">
        <v>0</v>
      </c>
      <c r="H30" s="11">
        <v>3513</v>
      </c>
      <c r="I30" s="11">
        <v>11840</v>
      </c>
      <c r="J30" s="11">
        <v>0</v>
      </c>
      <c r="K30" s="11">
        <v>0</v>
      </c>
      <c r="L30" s="11">
        <v>0</v>
      </c>
      <c r="M30" s="12">
        <f t="shared" si="1"/>
        <v>114853</v>
      </c>
      <c r="N30" s="13">
        <v>18202.3072</v>
      </c>
      <c r="O30" s="13">
        <f t="shared" si="2"/>
        <v>218427.6864</v>
      </c>
      <c r="P30" s="14">
        <f t="shared" si="0"/>
        <v>88081.2064</v>
      </c>
      <c r="Q30" s="15">
        <v>9886.115385437479</v>
      </c>
      <c r="R30" s="15">
        <v>15493.48</v>
      </c>
      <c r="S30" s="16">
        <f t="shared" si="3"/>
        <v>97967.32178543748</v>
      </c>
    </row>
    <row r="31" spans="1:19" ht="12.75" customHeight="1">
      <c r="A31" s="17">
        <v>24</v>
      </c>
      <c r="B31" s="18" t="s">
        <v>45</v>
      </c>
      <c r="C31" s="19">
        <v>556</v>
      </c>
      <c r="D31" s="19">
        <v>48574</v>
      </c>
      <c r="E31" s="19">
        <v>13800</v>
      </c>
      <c r="F31" s="19">
        <v>59998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20">
        <f t="shared" si="1"/>
        <v>122928</v>
      </c>
      <c r="N31" s="21">
        <v>15380.351000000002</v>
      </c>
      <c r="O31" s="21">
        <f t="shared" si="2"/>
        <v>184564.21200000003</v>
      </c>
      <c r="P31" s="21">
        <f t="shared" si="0"/>
        <v>34678.39200000002</v>
      </c>
      <c r="Q31" s="21">
        <v>24794.65012320942</v>
      </c>
      <c r="R31" s="21">
        <v>26957.82</v>
      </c>
      <c r="S31" s="22">
        <f t="shared" si="3"/>
        <v>59473.042123209445</v>
      </c>
    </row>
    <row r="32" spans="1:19" ht="12.75" customHeight="1">
      <c r="A32" s="9">
        <v>25</v>
      </c>
      <c r="B32" s="10" t="s">
        <v>46</v>
      </c>
      <c r="C32" s="11">
        <v>19003</v>
      </c>
      <c r="D32" s="11">
        <v>54429</v>
      </c>
      <c r="E32" s="11">
        <v>26375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f>8000*2</f>
        <v>16000</v>
      </c>
      <c r="L32" s="11">
        <v>0</v>
      </c>
      <c r="M32" s="12">
        <f t="shared" si="1"/>
        <v>115807</v>
      </c>
      <c r="N32" s="13">
        <v>9840.692</v>
      </c>
      <c r="O32" s="13">
        <f t="shared" si="2"/>
        <v>118088.30399999999</v>
      </c>
      <c r="P32" s="14">
        <f t="shared" si="0"/>
        <v>-4782.886000000013</v>
      </c>
      <c r="Q32" s="15">
        <v>-19798.877274533952</v>
      </c>
      <c r="R32" s="15">
        <v>7064.19</v>
      </c>
      <c r="S32" s="16">
        <f t="shared" si="3"/>
        <v>-24581.76327453396</v>
      </c>
    </row>
    <row r="33" spans="1:19" ht="12.75" customHeight="1">
      <c r="A33" s="9">
        <v>26</v>
      </c>
      <c r="B33" s="10" t="s">
        <v>47</v>
      </c>
      <c r="C33" s="11">
        <v>2124</v>
      </c>
      <c r="D33" s="11">
        <v>22822</v>
      </c>
      <c r="E33" s="11">
        <v>22987</v>
      </c>
      <c r="F33" s="11">
        <v>56495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2">
        <f t="shared" si="1"/>
        <v>104428</v>
      </c>
      <c r="N33" s="13">
        <v>12293.315</v>
      </c>
      <c r="O33" s="13">
        <f t="shared" si="2"/>
        <v>147519.78</v>
      </c>
      <c r="P33" s="14">
        <f t="shared" si="0"/>
        <v>12988.130000000005</v>
      </c>
      <c r="Q33" s="15">
        <v>-26279.063348518586</v>
      </c>
      <c r="R33" s="15">
        <v>30103.65</v>
      </c>
      <c r="S33" s="16">
        <f t="shared" si="3"/>
        <v>-13290.933348518589</v>
      </c>
    </row>
    <row r="34" spans="1:19" ht="12.75" customHeight="1">
      <c r="A34" s="9">
        <v>27</v>
      </c>
      <c r="B34" s="10" t="s">
        <v>48</v>
      </c>
      <c r="C34" s="11">
        <v>0</v>
      </c>
      <c r="D34" s="11">
        <v>6669</v>
      </c>
      <c r="E34" s="11">
        <v>1790</v>
      </c>
      <c r="F34" s="11">
        <v>0</v>
      </c>
      <c r="G34" s="11">
        <v>0</v>
      </c>
      <c r="H34" s="11">
        <v>0</v>
      </c>
      <c r="I34" s="11">
        <v>23040</v>
      </c>
      <c r="J34" s="11">
        <v>0</v>
      </c>
      <c r="K34" s="11">
        <v>0</v>
      </c>
      <c r="L34" s="11">
        <v>0</v>
      </c>
      <c r="M34" s="12">
        <f t="shared" si="1"/>
        <v>31499</v>
      </c>
      <c r="N34" s="13">
        <v>8776.13</v>
      </c>
      <c r="O34" s="13">
        <f t="shared" si="2"/>
        <v>105313.56</v>
      </c>
      <c r="P34" s="14">
        <f t="shared" si="0"/>
        <v>68393.06999999999</v>
      </c>
      <c r="Q34" s="15">
        <v>-11355.508907138506</v>
      </c>
      <c r="R34" s="15">
        <v>5421.49</v>
      </c>
      <c r="S34" s="16">
        <f t="shared" si="3"/>
        <v>57037.56109286149</v>
      </c>
    </row>
    <row r="35" spans="1:19" ht="12.75" customHeight="1">
      <c r="A35" s="9">
        <v>28</v>
      </c>
      <c r="B35" s="10" t="s">
        <v>49</v>
      </c>
      <c r="C35" s="11">
        <v>11753</v>
      </c>
      <c r="D35" s="11">
        <v>0</v>
      </c>
      <c r="E35" s="11">
        <v>0</v>
      </c>
      <c r="F35" s="11">
        <v>0</v>
      </c>
      <c r="G35" s="11">
        <v>104240</v>
      </c>
      <c r="H35" s="11">
        <v>0</v>
      </c>
      <c r="I35" s="11">
        <v>0</v>
      </c>
      <c r="J35" s="11">
        <v>128000</v>
      </c>
      <c r="K35" s="11">
        <v>0</v>
      </c>
      <c r="L35" s="11">
        <v>0</v>
      </c>
      <c r="M35" s="12">
        <f t="shared" si="1"/>
        <v>243993</v>
      </c>
      <c r="N35" s="13">
        <v>13388.591999999999</v>
      </c>
      <c r="O35" s="13">
        <f t="shared" si="2"/>
        <v>160663.104</v>
      </c>
      <c r="P35" s="14">
        <f t="shared" si="0"/>
        <v>-94709.016</v>
      </c>
      <c r="Q35" s="15">
        <v>1726.305347157615</v>
      </c>
      <c r="R35" s="15">
        <v>11379.12</v>
      </c>
      <c r="S35" s="16">
        <f t="shared" si="3"/>
        <v>-92982.71065284239</v>
      </c>
    </row>
    <row r="36" spans="1:19" ht="12.75" customHeight="1">
      <c r="A36" s="9">
        <v>29</v>
      </c>
      <c r="B36" s="10" t="s">
        <v>50</v>
      </c>
      <c r="C36" s="11">
        <v>20927</v>
      </c>
      <c r="D36" s="11">
        <v>37281</v>
      </c>
      <c r="E36" s="11">
        <v>76523</v>
      </c>
      <c r="F36" s="11">
        <v>0</v>
      </c>
      <c r="G36" s="11">
        <v>124147</v>
      </c>
      <c r="H36" s="11">
        <v>15539</v>
      </c>
      <c r="I36" s="11">
        <v>55460</v>
      </c>
      <c r="J36" s="11">
        <v>8154</v>
      </c>
      <c r="K36" s="11">
        <v>0</v>
      </c>
      <c r="L36" s="11">
        <v>0</v>
      </c>
      <c r="M36" s="12">
        <f t="shared" si="1"/>
        <v>338031</v>
      </c>
      <c r="N36" s="13">
        <v>14233.300000000001</v>
      </c>
      <c r="O36" s="13">
        <f t="shared" si="2"/>
        <v>170799.6</v>
      </c>
      <c r="P36" s="14">
        <f t="shared" si="0"/>
        <v>-180365.8</v>
      </c>
      <c r="Q36" s="13">
        <v>-29810.87185937083</v>
      </c>
      <c r="R36" s="15">
        <v>13134.4</v>
      </c>
      <c r="S36" s="16">
        <f t="shared" si="3"/>
        <v>-210176.6718593708</v>
      </c>
    </row>
    <row r="37" spans="1:19" ht="12.75" customHeight="1">
      <c r="A37" s="9">
        <v>30</v>
      </c>
      <c r="B37" s="10" t="s">
        <v>51</v>
      </c>
      <c r="C37" s="11">
        <v>0</v>
      </c>
      <c r="D37" s="11">
        <v>47608</v>
      </c>
      <c r="E37" s="11">
        <v>38401</v>
      </c>
      <c r="F37" s="11">
        <v>0</v>
      </c>
      <c r="G37" s="11">
        <v>0</v>
      </c>
      <c r="H37" s="11">
        <v>0</v>
      </c>
      <c r="I37" s="11">
        <v>25600</v>
      </c>
      <c r="J37" s="11">
        <v>0</v>
      </c>
      <c r="K37" s="11">
        <v>0</v>
      </c>
      <c r="L37" s="11">
        <v>0</v>
      </c>
      <c r="M37" s="12">
        <f t="shared" si="1"/>
        <v>111609</v>
      </c>
      <c r="N37" s="13">
        <v>9316.2704</v>
      </c>
      <c r="O37" s="13">
        <f t="shared" si="2"/>
        <v>111795.24479999999</v>
      </c>
      <c r="P37" s="14">
        <f t="shared" si="0"/>
        <v>-3056.015200000009</v>
      </c>
      <c r="Q37" s="15">
        <v>3061.4348955884025</v>
      </c>
      <c r="R37" s="15">
        <v>3242.26</v>
      </c>
      <c r="S37" s="16">
        <f>O37-M37+Q37-R37</f>
        <v>5.419695588388095</v>
      </c>
    </row>
    <row r="38" spans="1:19" ht="12.75" customHeight="1">
      <c r="A38" s="9">
        <v>31</v>
      </c>
      <c r="B38" s="10" t="s">
        <v>52</v>
      </c>
      <c r="C38" s="11">
        <v>4095</v>
      </c>
      <c r="D38" s="11">
        <v>5403</v>
      </c>
      <c r="E38" s="11">
        <v>1790</v>
      </c>
      <c r="F38" s="11">
        <v>0</v>
      </c>
      <c r="G38" s="11">
        <v>0</v>
      </c>
      <c r="H38" s="11">
        <v>1785</v>
      </c>
      <c r="I38" s="11">
        <v>0</v>
      </c>
      <c r="J38" s="11">
        <v>0</v>
      </c>
      <c r="K38" s="11">
        <v>0</v>
      </c>
      <c r="L38" s="11">
        <v>0</v>
      </c>
      <c r="M38" s="12">
        <f t="shared" si="1"/>
        <v>13073</v>
      </c>
      <c r="N38" s="13">
        <v>13303.890999999998</v>
      </c>
      <c r="O38" s="13">
        <f t="shared" si="2"/>
        <v>159646.69199999998</v>
      </c>
      <c r="P38" s="14">
        <f t="shared" si="0"/>
        <v>130689.20199999999</v>
      </c>
      <c r="Q38" s="15">
        <v>-4505.454533999079</v>
      </c>
      <c r="R38" s="15">
        <v>15884.49</v>
      </c>
      <c r="S38" s="16">
        <f t="shared" si="3"/>
        <v>126183.74746600089</v>
      </c>
    </row>
    <row r="39" spans="1:19" ht="12.75" customHeight="1">
      <c r="A39" s="23"/>
      <c r="B39" s="24" t="s">
        <v>53</v>
      </c>
      <c r="C39" s="25">
        <f aca="true" t="shared" si="4" ref="C39:R39">SUM(C8:C38)</f>
        <v>242060</v>
      </c>
      <c r="D39" s="25">
        <f t="shared" si="4"/>
        <v>1353158</v>
      </c>
      <c r="E39" s="25">
        <f t="shared" si="4"/>
        <v>909144</v>
      </c>
      <c r="F39" s="25">
        <f t="shared" si="4"/>
        <v>369156</v>
      </c>
      <c r="G39" s="25">
        <f t="shared" si="4"/>
        <v>879763</v>
      </c>
      <c r="H39" s="25">
        <f t="shared" si="4"/>
        <v>640486</v>
      </c>
      <c r="I39" s="25">
        <f t="shared" si="4"/>
        <v>848652</v>
      </c>
      <c r="J39" s="25">
        <f t="shared" si="4"/>
        <v>152462</v>
      </c>
      <c r="K39" s="25">
        <f t="shared" si="4"/>
        <v>72000</v>
      </c>
      <c r="L39" s="25">
        <f t="shared" si="4"/>
        <v>53094.93000000001</v>
      </c>
      <c r="M39" s="25">
        <f t="shared" si="4"/>
        <v>5519975.93</v>
      </c>
      <c r="N39" s="25">
        <f t="shared" si="4"/>
        <v>479755.2886749999</v>
      </c>
      <c r="O39" s="25">
        <f t="shared" si="4"/>
        <v>5757063.464100001</v>
      </c>
      <c r="P39" s="25">
        <f t="shared" si="4"/>
        <v>-161385.46590000013</v>
      </c>
      <c r="Q39" s="25">
        <f t="shared" si="4"/>
        <v>-18723.64434731967</v>
      </c>
      <c r="R39" s="25">
        <f t="shared" si="4"/>
        <v>398473</v>
      </c>
      <c r="S39" s="26">
        <f>SUM(S8:S38)</f>
        <v>-180109.11024731974</v>
      </c>
    </row>
  </sheetData>
  <sheetProtection/>
  <mergeCells count="22">
    <mergeCell ref="A1:Q1"/>
    <mergeCell ref="B2:Q2"/>
    <mergeCell ref="A4:A6"/>
    <mergeCell ref="B4:B6"/>
    <mergeCell ref="C4:L4"/>
    <mergeCell ref="M4:M6"/>
    <mergeCell ref="N4:N6"/>
    <mergeCell ref="O4:O6"/>
    <mergeCell ref="P4:P6"/>
    <mergeCell ref="Q4:Q6"/>
    <mergeCell ref="K5:K6"/>
    <mergeCell ref="L5:L6"/>
    <mergeCell ref="R4:R6"/>
    <mergeCell ref="S4:S6"/>
    <mergeCell ref="C5:C6"/>
    <mergeCell ref="D5:D6"/>
    <mergeCell ref="E5:E6"/>
    <mergeCell ref="F5:F6"/>
    <mergeCell ref="G5:G6"/>
    <mergeCell ref="H5:H6"/>
    <mergeCell ref="I5:I6"/>
    <mergeCell ref="J5:J6"/>
  </mergeCells>
  <printOptions/>
  <pageMargins left="0.17" right="0.17" top="0.2" bottom="0.28" header="0.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5" sqref="F5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2022-03-28T10:50:39Z</dcterms:modified>
  <cp:category/>
  <cp:version/>
  <cp:contentType/>
  <cp:contentStatus/>
</cp:coreProperties>
</file>